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A-CustoDetalhado" sheetId="1" r:id="rId1"/>
    <sheet name="B-EncargosSociais" sheetId="10" r:id="rId2"/>
    <sheet name="C-Insumos" sheetId="5" r:id="rId3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P31" i="1" l="1"/>
  <c r="J31" i="1"/>
  <c r="B90" i="5"/>
  <c r="B89" i="5"/>
  <c r="B88" i="5"/>
  <c r="B84" i="5"/>
  <c r="B83" i="5"/>
  <c r="B82" i="5"/>
  <c r="B81" i="5"/>
  <c r="B80" i="5"/>
  <c r="B79" i="5"/>
  <c r="B78" i="5"/>
  <c r="B77" i="5"/>
  <c r="B76" i="5"/>
  <c r="B56" i="5"/>
  <c r="B55" i="5"/>
  <c r="B54" i="5"/>
  <c r="B53" i="5"/>
  <c r="B52" i="5"/>
  <c r="B51" i="5"/>
  <c r="D61" i="1"/>
  <c r="D97" i="5" l="1"/>
  <c r="E97" i="5" s="1"/>
  <c r="D96" i="5"/>
  <c r="D98" i="5" s="1"/>
  <c r="D90" i="5"/>
  <c r="E90" i="5" s="1"/>
  <c r="D89" i="5"/>
  <c r="E89" i="5" s="1"/>
  <c r="D88" i="5"/>
  <c r="E88" i="5" s="1"/>
  <c r="D87" i="5"/>
  <c r="E87" i="5" s="1"/>
  <c r="D86" i="5"/>
  <c r="E86" i="5" s="1"/>
  <c r="D85" i="5"/>
  <c r="E85" i="5" s="1"/>
  <c r="D84" i="5"/>
  <c r="E84" i="5" s="1"/>
  <c r="D83" i="5"/>
  <c r="E83" i="5" s="1"/>
  <c r="D82" i="5"/>
  <c r="E82" i="5" s="1"/>
  <c r="D81" i="5"/>
  <c r="E81" i="5" s="1"/>
  <c r="D80" i="5"/>
  <c r="E80" i="5" s="1"/>
  <c r="D79" i="5"/>
  <c r="E79" i="5" s="1"/>
  <c r="D78" i="5"/>
  <c r="E78" i="5" s="1"/>
  <c r="D77" i="5"/>
  <c r="E77" i="5" s="1"/>
  <c r="D76" i="5"/>
  <c r="E76" i="5" s="1"/>
  <c r="D70" i="5"/>
  <c r="E70" i="5" s="1"/>
  <c r="D91" i="5" l="1"/>
  <c r="E91" i="5" s="1"/>
  <c r="E96" i="5"/>
  <c r="E98" i="5" s="1"/>
  <c r="L31" i="1" s="1"/>
  <c r="D69" i="5"/>
  <c r="E69" i="5" s="1"/>
  <c r="D68" i="5"/>
  <c r="E68" i="5" s="1"/>
  <c r="D67" i="5"/>
  <c r="E67" i="5" s="1"/>
  <c r="D66" i="5"/>
  <c r="E66" i="5" s="1"/>
  <c r="D65" i="5"/>
  <c r="E65" i="5" s="1"/>
  <c r="D64" i="5"/>
  <c r="E64" i="5" s="1"/>
  <c r="D63" i="5"/>
  <c r="E63" i="5" s="1"/>
  <c r="D62" i="5"/>
  <c r="D55" i="5"/>
  <c r="E55" i="5" s="1"/>
  <c r="D56" i="5"/>
  <c r="E56" i="5" s="1"/>
  <c r="D54" i="5"/>
  <c r="E54" i="5" s="1"/>
  <c r="D53" i="5"/>
  <c r="E53" i="5" s="1"/>
  <c r="D52" i="5"/>
  <c r="E52" i="5" s="1"/>
  <c r="D51" i="5"/>
  <c r="E51" i="5" s="1"/>
  <c r="E62" i="5" l="1"/>
  <c r="D71" i="5"/>
  <c r="E71" i="5" s="1"/>
  <c r="N31" i="1" s="1"/>
  <c r="E57" i="5"/>
  <c r="D57" i="5"/>
  <c r="M50" i="1" l="1"/>
  <c r="K50" i="1"/>
  <c r="N23" i="1"/>
  <c r="N24" i="1"/>
  <c r="N25" i="1"/>
  <c r="N26" i="1"/>
  <c r="N22" i="1"/>
  <c r="N27" i="1" s="1"/>
  <c r="L23" i="1"/>
  <c r="L24" i="1"/>
  <c r="L25" i="1"/>
  <c r="L26" i="1"/>
  <c r="L27" i="1"/>
  <c r="L22" i="1"/>
  <c r="N15" i="1"/>
  <c r="M48" i="1" s="1"/>
  <c r="L15" i="1"/>
  <c r="K48" i="1" s="1"/>
  <c r="P26" i="1" l="1"/>
  <c r="J26" i="1"/>
  <c r="P25" i="1"/>
  <c r="J25" i="1"/>
  <c r="P24" i="1"/>
  <c r="J24" i="1"/>
  <c r="P23" i="1"/>
  <c r="J23" i="1"/>
  <c r="P13" i="1" l="1"/>
  <c r="P22" i="1" l="1"/>
  <c r="P27" i="1" s="1"/>
  <c r="J22" i="1"/>
  <c r="J27" i="1" s="1"/>
  <c r="O50" i="1" l="1"/>
  <c r="P14" i="1"/>
  <c r="P15" i="1" l="1"/>
  <c r="O48" i="1" l="1"/>
  <c r="G44" i="1" l="1"/>
  <c r="J14" i="1" l="1"/>
  <c r="A57" i="1" l="1"/>
  <c r="H61" i="1"/>
  <c r="I50" i="1" l="1"/>
  <c r="J15" i="1" l="1"/>
  <c r="I48" i="1" l="1"/>
  <c r="E33" i="10" l="1"/>
  <c r="D33" i="10"/>
  <c r="C33" i="10"/>
  <c r="N32" i="1" l="1"/>
  <c r="M51" i="1" s="1"/>
  <c r="L32" i="1"/>
  <c r="K51" i="1" s="1"/>
  <c r="F32" i="10"/>
  <c r="F31" i="10"/>
  <c r="J32" i="1" l="1"/>
  <c r="I51" i="1" s="1"/>
  <c r="P32" i="1"/>
  <c r="O51" i="1" s="1"/>
  <c r="F33" i="10"/>
  <c r="F34" i="10" s="1"/>
  <c r="H18" i="1" s="1"/>
  <c r="N18" i="1" l="1"/>
  <c r="L18" i="1"/>
  <c r="J18" i="1"/>
  <c r="J36" i="1" s="1"/>
  <c r="P18" i="1"/>
  <c r="P36" i="1" s="1"/>
  <c r="K49" i="1" l="1"/>
  <c r="L40" i="1"/>
  <c r="L39" i="1"/>
  <c r="L43" i="1" s="1"/>
  <c r="L38" i="1"/>
  <c r="L42" i="1" s="1"/>
  <c r="L37" i="1"/>
  <c r="L41" i="1" s="1"/>
  <c r="L36" i="1"/>
  <c r="M49" i="1"/>
  <c r="N40" i="1"/>
  <c r="N39" i="1"/>
  <c r="N38" i="1"/>
  <c r="N37" i="1"/>
  <c r="N36" i="1"/>
  <c r="I49" i="1"/>
  <c r="O49" i="1"/>
  <c r="P40" i="1"/>
  <c r="P42" i="1"/>
  <c r="P41" i="1"/>
  <c r="P39" i="1"/>
  <c r="P38" i="1"/>
  <c r="P37" i="1"/>
  <c r="P43" i="1"/>
  <c r="J43" i="1"/>
  <c r="J39" i="1"/>
  <c r="J40" i="1"/>
  <c r="J37" i="1"/>
  <c r="J42" i="1"/>
  <c r="J41" i="1"/>
  <c r="J38" i="1"/>
  <c r="L44" i="1" l="1"/>
  <c r="K52" i="1" s="1"/>
  <c r="K53" i="1" s="1"/>
  <c r="B58" i="1" s="1"/>
  <c r="F58" i="1" s="1"/>
  <c r="I58" i="1" s="1"/>
  <c r="N44" i="1"/>
  <c r="M52" i="1" s="1"/>
  <c r="M53" i="1" s="1"/>
  <c r="B59" i="1" s="1"/>
  <c r="F59" i="1" s="1"/>
  <c r="I59" i="1" s="1"/>
  <c r="P44" i="1"/>
  <c r="O52" i="1" s="1"/>
  <c r="O53" i="1" s="1"/>
  <c r="J44" i="1"/>
  <c r="I52" i="1" s="1"/>
  <c r="I53" i="1" s="1"/>
  <c r="B57" i="1" l="1"/>
  <c r="F57" i="1" s="1"/>
  <c r="B60" i="1"/>
  <c r="F60" i="1" s="1"/>
  <c r="F61" i="1" l="1"/>
  <c r="I57" i="1"/>
  <c r="I60" i="1"/>
  <c r="I61" i="1" l="1"/>
</calcChain>
</file>

<file path=xl/sharedStrings.xml><?xml version="1.0" encoding="utf-8"?>
<sst xmlns="http://schemas.openxmlformats.org/spreadsheetml/2006/main" count="357" uniqueCount="225">
  <si>
    <t>Mão de Obra:</t>
  </si>
  <si>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</si>
  <si>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</si>
  <si>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</si>
  <si>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</si>
  <si>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</si>
  <si>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</si>
  <si>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</si>
  <si>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</si>
  <si>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</si>
  <si>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</si>
  <si>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</si>
  <si>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Planilha de Composição de Uniforme e EPI - Serviço de Coleta</t>
  </si>
  <si>
    <t>Quantidade de Funcionários</t>
  </si>
  <si>
    <t>Uniforme / EPI</t>
  </si>
  <si>
    <t>Óculos de Proteção</t>
  </si>
  <si>
    <t>Preço Unt.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</si>
  <si>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</si>
  <si>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</si>
  <si>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</si>
  <si>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</si>
  <si>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</si>
  <si>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</si>
  <si>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</si>
  <si>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</si>
  <si>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</si>
  <si>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</si>
  <si>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</si>
  <si>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</si>
  <si>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</si>
  <si>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</si>
  <si>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</si>
  <si>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</si>
  <si>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</si>
  <si>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</si>
  <si>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</si>
  <si>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</si>
  <si>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</si>
  <si>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</si>
  <si>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</si>
  <si>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</si>
  <si>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</si>
  <si>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</si>
  <si>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</si>
  <si>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</si>
  <si>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</si>
  <si>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</si>
  <si>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</si>
  <si>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</si>
  <si>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</si>
  <si>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</si>
  <si>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</si>
  <si>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</si>
  <si>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</si>
  <si>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</si>
  <si>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</si>
  <si>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</si>
  <si>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</si>
  <si>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</si>
  <si>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</si>
  <si>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</si>
  <si>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</si>
  <si>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</si>
  <si>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</si>
  <si>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</si>
  <si>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</si>
  <si>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</si>
  <si>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</si>
  <si>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</si>
  <si>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</si>
  <si>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</si>
  <si>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</si>
  <si>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</si>
  <si>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</si>
  <si>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</si>
  <si>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</si>
  <si>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</si>
  <si>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</si>
  <si>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</si>
  <si>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</si>
  <si>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</si>
  <si>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</si>
  <si>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Cinto Colete P/ Roçadeira - Para o Jardineiro</t>
  </si>
  <si>
    <t>Roçadeira a Gasolina- Para Jardineiro</t>
  </si>
  <si>
    <t>Garfos - Para Jardineiro</t>
  </si>
  <si>
    <t>Rastéis - Para Jardineiro</t>
  </si>
  <si>
    <t>MÃO-DE-OBRA VINCULADA À EXECUÇÃO CONTRATUAL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</si>
  <si>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</si>
  <si>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</si>
  <si>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</si>
  <si>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</si>
  <si>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</si>
  <si>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MÓDULO 1 - COMPOSIÇÃO DA REMUNERAÇÃO</t>
  </si>
  <si>
    <t>%</t>
  </si>
  <si>
    <t>Qtde</t>
  </si>
  <si>
    <t>Valor (R$)</t>
  </si>
  <si>
    <t>Observações/Fundamentos Legais/Memória de cálculo</t>
  </si>
  <si>
    <r>
      <t>Salário-Base (</t>
    </r>
    <r>
      <rPr>
        <b/>
        <sz val="10"/>
        <color theme="1"/>
        <rFont val="Arial"/>
        <family val="2"/>
      </rPr>
      <t>40 hrs semanais</t>
    </r>
    <r>
      <rPr>
        <sz val="10"/>
        <color theme="1"/>
        <rFont val="Arial"/>
        <family val="2"/>
      </rPr>
      <t>)</t>
    </r>
  </si>
  <si>
    <t>Adicional de Insalubridade</t>
  </si>
  <si>
    <t>TOTAL DA REMUNERAÇÃO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</si>
  <si>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</si>
  <si>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</si>
  <si>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</si>
  <si>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</si>
  <si>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</si>
  <si>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</si>
  <si>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BENEFÍCIOS MENSAIS E DIÁRIOS</t>
  </si>
  <si>
    <t>VRº (R$)</t>
  </si>
  <si>
    <t>QTDE</t>
  </si>
  <si>
    <t>VALOR (R$)</t>
  </si>
  <si>
    <t>Auxílio-Refeição/Alimentação</t>
  </si>
  <si>
    <t>CUSTOS INDIRETOS, TRIBUTOS E LUCRO</t>
  </si>
  <si>
    <t>PERCENTUAL (%)</t>
  </si>
  <si>
    <t>Custos Indiretos</t>
  </si>
  <si>
    <t>Tributos</t>
  </si>
  <si>
    <t>MÃO DE OBRA VINCULADA À EXECUÇÃO CONTRATUAL (VALOR POR EMPREGADO)</t>
  </si>
  <si>
    <t>Encargos Sociais</t>
  </si>
  <si>
    <t>Composição da Remuneração</t>
  </si>
  <si>
    <t>Benefícios Anuais, Mensais e Diários</t>
  </si>
  <si>
    <t>Insumos Diversos</t>
  </si>
  <si>
    <t>Uniformes/Equipamentos/EPI´S/Materiais</t>
  </si>
  <si>
    <t>MÓDULO 3 - BENEFÍCIOS MENSAIS E DIÁRIOS</t>
  </si>
  <si>
    <t>MÓDULO 5 - CUSTOS INDIRETOS, TRIBUTOS E LUCRO</t>
  </si>
  <si>
    <t>QUADRO-RESUMO DO CUSTO POR EMPREGADO</t>
  </si>
  <si>
    <t>QUADRO-RESUMO DO  VALOR MENSAL DOS SERVIÇOS</t>
  </si>
  <si>
    <t>Quantidade Postos de Trabalho</t>
  </si>
  <si>
    <t>Cláusula 3ª CCT / Proporcional para 40H</t>
  </si>
  <si>
    <t>Modulo 1</t>
  </si>
  <si>
    <t>Modulo 2</t>
  </si>
  <si>
    <t>Modulo 3</t>
  </si>
  <si>
    <t>Modulo 4</t>
  </si>
  <si>
    <t>Modulo 5</t>
  </si>
  <si>
    <t>Subtotal (1+2+3+4+5)</t>
  </si>
  <si>
    <t xml:space="preserve">QTDE DE POSTOS </t>
  </si>
  <si>
    <t>Vigencia Contratual (meses)</t>
  </si>
  <si>
    <t>Tributos PIS/PASEP</t>
  </si>
  <si>
    <t>Tributos COFINS</t>
  </si>
  <si>
    <t>...</t>
  </si>
  <si>
    <t xml:space="preserve">Conforme Enquadramento Juridico e 
Regime Tributário
A Licitante deverá preencher os Tributos.
</t>
  </si>
  <si>
    <t>MESES</t>
  </si>
  <si>
    <t>VALOR TOTAL SERVIÇOS</t>
  </si>
  <si>
    <t>VALOR POR POSTO</t>
  </si>
  <si>
    <t>SERVIÇOS</t>
  </si>
  <si>
    <t>Tributos SIMPLES NACIONAL</t>
  </si>
  <si>
    <t>Tributos Municipais ISSQN</t>
  </si>
  <si>
    <t>Tributos (Demais Tributos Especificar)</t>
  </si>
  <si>
    <t>D5</t>
  </si>
  <si>
    <t>E5</t>
  </si>
  <si>
    <t>Decreto nº 3.048/99 - ANEXO V - Pode variar entre 1,2 e 3%</t>
  </si>
  <si>
    <t>Decreto/lei 9.853/46 art. 3º, § 2</t>
  </si>
  <si>
    <t>Cesto Balaio 50 litros</t>
  </si>
  <si>
    <t>Conforme Enquadramento Juridico e 
Regime Tributário
A Licitante deverá preencher os Encargos.</t>
  </si>
  <si>
    <t>Não  há transporte publico no Municipio.
A CONTRATANTE realizará o transporte
dos colaboradores quando os serviços
se fizerem necessários</t>
  </si>
  <si>
    <t>Carrinho de Cortar Grama, a Gasolina, 3,8 hp c/ recolhedor</t>
  </si>
  <si>
    <t>Obs./Fund. Legais/Mem. cálculo</t>
  </si>
  <si>
    <t>INSUMOS DIVERSOS</t>
  </si>
  <si>
    <t>Ope. Roçadeira</t>
  </si>
  <si>
    <t>Ope. de Roçadeira</t>
  </si>
  <si>
    <t>TOTAIS DA CONTRATAÇÃO</t>
  </si>
  <si>
    <t>MÓDULO 2 - ENCARGOS SOCIAIS "B-EncargosSociais"</t>
  </si>
  <si>
    <t>MÓDULO 4 - INSUMOS DIVERSOS "C-Insumos"</t>
  </si>
  <si>
    <r>
      <t xml:space="preserve">Valor mensal / Nº de Postos </t>
    </r>
    <r>
      <rPr>
        <b/>
        <sz val="10"/>
        <color theme="1"/>
        <rFont val="Arial"/>
        <family val="2"/>
      </rPr>
      <t>(C-Insumo)</t>
    </r>
  </si>
  <si>
    <t>Soma dos Modulos 1+2+3+4 / % do Tributo</t>
  </si>
  <si>
    <t>Total da Remuneração x % dos Encargos Sociais</t>
  </si>
  <si>
    <r>
      <t xml:space="preserve">Cláusula 13ª CCT </t>
    </r>
    <r>
      <rPr>
        <b/>
        <sz val="10"/>
        <color theme="1"/>
        <rFont val="Arial"/>
        <family val="2"/>
      </rPr>
      <t>Desc. 20% do empregado</t>
    </r>
  </si>
  <si>
    <t>SIEMACO 2024/2026</t>
  </si>
  <si>
    <t>Cláusula 3ª CCT, Item 08 E 11</t>
  </si>
  <si>
    <t>Cláusula 3ª CCT, parágrafo 8º</t>
  </si>
  <si>
    <t>Salario Minimo 2024</t>
  </si>
  <si>
    <t>Calça Brim</t>
  </si>
  <si>
    <t>Camiseta Algodão Manga Longa</t>
  </si>
  <si>
    <t>Botas de Segurança (par) bico PVC</t>
  </si>
  <si>
    <t>Luvas de Proteção (par) PU alta</t>
  </si>
  <si>
    <t>Boné Touca Árabe</t>
  </si>
  <si>
    <t>Capa de Chuva PVC manga longa</t>
  </si>
  <si>
    <t>Sacos de Lixo 150 L reforçados</t>
  </si>
  <si>
    <t>Vassourão</t>
  </si>
  <si>
    <t xml:space="preserve">Fio Nylon 3mm (315 mts.Rolo) </t>
  </si>
  <si>
    <r>
      <t>Salário normativo da categoria profissional (</t>
    </r>
    <r>
      <rPr>
        <b/>
        <sz val="10"/>
        <color theme="1"/>
        <rFont val="Arial"/>
        <family val="2"/>
      </rPr>
      <t>40 horas Semanais</t>
    </r>
    <r>
      <rPr>
        <sz val="10"/>
        <color theme="1"/>
        <rFont val="Arial"/>
        <family val="2"/>
      </rPr>
      <t>)</t>
    </r>
  </si>
  <si>
    <t>Aux. Serviços Gerais</t>
  </si>
  <si>
    <t>Auxiliar Serviços Gerais</t>
  </si>
  <si>
    <t>Gasolina para roçadeira (0,96 L/H)</t>
  </si>
  <si>
    <t>Gasolina para carrinho (1 L/H)</t>
  </si>
  <si>
    <r>
      <rPr>
        <b/>
        <sz val="7"/>
        <color theme="1"/>
        <rFont val="Arial"/>
        <family val="2"/>
      </rPr>
      <t>Consumo de gasolina roçadeira</t>
    </r>
    <r>
      <rPr>
        <sz val="7"/>
        <color theme="1"/>
        <rFont val="Arial"/>
        <family val="2"/>
      </rPr>
      <t xml:space="preserve"> </t>
    </r>
    <r>
      <rPr>
        <sz val="7"/>
        <color theme="4"/>
        <rFont val="Arial"/>
        <family val="2"/>
      </rPr>
      <t>https://www.universodolar.com.br/rocadeira-a-gasolina-tramontina-rc43mtd-com-motor-de-2-tempos-427-cc-17-hp-#:~:text=%2D%20Consumo%20m%C3%A9dio%20de%20combust%C3%ADvel%20de%200%2C96%20L%2Fh.</t>
    </r>
  </si>
  <si>
    <r>
      <rPr>
        <b/>
        <sz val="7"/>
        <color theme="1"/>
        <rFont val="Arial"/>
        <family val="2"/>
      </rPr>
      <t>Consumo de gasolina carrinho de cortar grama</t>
    </r>
    <r>
      <rPr>
        <sz val="7"/>
        <color theme="4"/>
        <rFont val="Arial"/>
        <family val="2"/>
      </rPr>
      <t xml:space="preserve"> https://casadosoldador.com.br/p/cortador-de-grama-a-gasolina-6-5hp-lf-600rm-trapp-</t>
    </r>
    <r>
      <rPr>
        <sz val="7"/>
        <color theme="1"/>
        <rFont val="Arial"/>
        <family val="2"/>
      </rPr>
      <t>6296#:~:text=%2D%20Consumo%20de%20combust%C3%ADvel%20aproximadamente%201,h%2C%20Lubrificante%20%C3%B3leo%20SAE%2020W50.</t>
    </r>
  </si>
  <si>
    <t>Benefício Social Familiar</t>
  </si>
  <si>
    <t>Cláusula 17ª CCT</t>
  </si>
  <si>
    <t>Desjejum</t>
  </si>
  <si>
    <t>Cláusula 14ª CCT</t>
  </si>
  <si>
    <t>D3</t>
  </si>
  <si>
    <t>Beneficio Assistência Médica</t>
  </si>
  <si>
    <t>Cláusula 16ª CCT</t>
  </si>
  <si>
    <t>E3</t>
  </si>
  <si>
    <t>Fundo de Formação Profissional</t>
  </si>
  <si>
    <t>Cláusula 23ª CCT</t>
  </si>
  <si>
    <t>Varredor</t>
  </si>
  <si>
    <t>Encarregado</t>
  </si>
  <si>
    <t>considerou-se 8 camiseta por funcionário</t>
  </si>
  <si>
    <t>considerou-se 4 calças por funcionário</t>
  </si>
  <si>
    <t>Gasolina para roçadeira Litros</t>
  </si>
  <si>
    <t>considerou-se 2 botas por funcionário</t>
  </si>
  <si>
    <t>considerou-se 6 luvas por funcionário</t>
  </si>
  <si>
    <t>considerou-se 1 óculos de proteção por funcionário</t>
  </si>
  <si>
    <t>considerou-se 2 bonés por funcionário</t>
  </si>
  <si>
    <t>considerou-se 2 capas de chuva  por funcionário</t>
  </si>
  <si>
    <t>considerou-se 12 sacos de lixo por dia x 240 dias trabalhados x qtde de funcionários</t>
  </si>
  <si>
    <t>considerou-se 2 vassourões por funcionário</t>
  </si>
  <si>
    <t>considerou-se 2 cintos por funcionário</t>
  </si>
  <si>
    <t>considerou-se 2 cestos por funcionário</t>
  </si>
  <si>
    <t xml:space="preserve">considerou-se 1 roçadeira por funcionário </t>
  </si>
  <si>
    <t>considerou-se 260 litros por roçadeira</t>
  </si>
  <si>
    <t>considerou-se 1 carrinho</t>
  </si>
  <si>
    <t>considerou-se 320 litros por carrinho</t>
  </si>
  <si>
    <t>considerou-se 2 rolos por roçadeira</t>
  </si>
  <si>
    <t>considerou-se 2 garfos por funcionário</t>
  </si>
  <si>
    <t>considerou-se 2 rastelos por funcionário</t>
  </si>
  <si>
    <t>Rastelos - Para Jardineiro</t>
  </si>
  <si>
    <t>Considerou-se a vida útil de 5 anos</t>
  </si>
  <si>
    <t>Considerou-se a vida útil de 2 anos</t>
  </si>
  <si>
    <t>Uniforme/EPI</t>
  </si>
  <si>
    <t>Quantidade por ano</t>
  </si>
  <si>
    <t>Valor por ano</t>
  </si>
  <si>
    <t>Total mensal</t>
  </si>
  <si>
    <t>Operador de Roçadeira</t>
  </si>
  <si>
    <t>31 FUNCIONARIOS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</si>
</sst>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4"/>
      <name val="Arial"/>
      <family val="2"/>
    </font>
    <font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0" xfId="0" applyFont="1" applyFill="1" applyBorder="1"/>
    <xf numFmtId="4" fontId="1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Border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64" fontId="1" fillId="0" borderId="5" xfId="1" applyNumberFormat="1" applyFont="1" applyFill="1" applyBorder="1" applyAlignment="1"/>
    <xf numFmtId="164" fontId="1" fillId="0" borderId="1" xfId="1" applyNumberFormat="1" applyFont="1" applyFill="1" applyBorder="1" applyAlignment="1"/>
    <xf numFmtId="164" fontId="2" fillId="0" borderId="5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/>
    <xf numFmtId="164" fontId="2" fillId="0" borderId="1" xfId="0" applyNumberFormat="1" applyFont="1" applyFill="1" applyBorder="1" applyAlignment="1">
      <alignment horizontal="right" vertical="center"/>
    </xf>
    <xf numFmtId="164" fontId="2" fillId="0" borderId="16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2" fillId="3" borderId="1" xfId="1" applyNumberFormat="1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44" fontId="2" fillId="0" borderId="5" xfId="1" applyFont="1" applyFill="1" applyBorder="1" applyAlignment="1"/>
    <xf numFmtId="44" fontId="2" fillId="0" borderId="1" xfId="1" applyFont="1" applyFill="1" applyBorder="1" applyAlignment="1"/>
    <xf numFmtId="44" fontId="2" fillId="0" borderId="1" xfId="1" applyFont="1" applyFill="1" applyBorder="1"/>
    <xf numFmtId="44" fontId="2" fillId="0" borderId="5" xfId="1" applyFont="1" applyFill="1" applyBorder="1" applyAlignment="1">
      <alignment vertical="center"/>
    </xf>
    <xf numFmtId="44" fontId="2" fillId="0" borderId="5" xfId="1" applyFont="1" applyBorder="1"/>
    <xf numFmtId="44" fontId="1" fillId="0" borderId="1" xfId="1" applyFont="1" applyFill="1" applyBorder="1" applyAlignment="1"/>
    <xf numFmtId="44" fontId="2" fillId="0" borderId="8" xfId="1" applyFont="1" applyFill="1" applyBorder="1" applyAlignment="1">
      <alignment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horizontal="right" vertical="center"/>
    </xf>
    <xf numFmtId="44" fontId="1" fillId="0" borderId="3" xfId="1" applyFont="1" applyFill="1" applyBorder="1" applyAlignment="1">
      <alignment horizontal="right" vertical="center"/>
    </xf>
    <xf numFmtId="44" fontId="1" fillId="0" borderId="0" xfId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0" xfId="0" applyFont="1" applyFill="1"/>
    <xf numFmtId="164" fontId="4" fillId="0" borderId="0" xfId="1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vertical="center"/>
    </xf>
    <xf numFmtId="0" fontId="1" fillId="0" borderId="36" xfId="0" applyFont="1" applyFill="1" applyBorder="1" applyAlignment="1">
      <alignment horizontal="center" vertical="center" wrapText="1"/>
    </xf>
    <xf numFmtId="164" fontId="6" fillId="0" borderId="0" xfId="0" applyNumberFormat="1" applyFont="1" applyBorder="1"/>
    <xf numFmtId="0" fontId="6" fillId="0" borderId="0" xfId="0" applyFont="1" applyBorder="1"/>
    <xf numFmtId="0" fontId="2" fillId="0" borderId="0" xfId="0" applyFont="1" applyBorder="1"/>
    <xf numFmtId="44" fontId="2" fillId="0" borderId="5" xfId="1" applyFont="1" applyFill="1" applyBorder="1" applyAlignment="1"/>
    <xf numFmtId="0" fontId="1" fillId="2" borderId="10" xfId="0" applyFont="1" applyFill="1" applyBorder="1" applyAlignment="1">
      <alignment horizontal="center" vertical="center"/>
    </xf>
    <xf numFmtId="44" fontId="2" fillId="0" borderId="1" xfId="1" applyFont="1" applyFill="1" applyBorder="1" applyAlignment="1"/>
    <xf numFmtId="44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right"/>
    </xf>
    <xf numFmtId="164" fontId="1" fillId="0" borderId="2" xfId="0" applyNumberFormat="1" applyFont="1" applyFill="1" applyBorder="1" applyAlignment="1"/>
    <xf numFmtId="0" fontId="2" fillId="0" borderId="0" xfId="0" applyFont="1" applyFill="1" applyAlignment="1"/>
    <xf numFmtId="164" fontId="2" fillId="0" borderId="1" xfId="1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/>
    <xf numFmtId="44" fontId="2" fillId="0" borderId="0" xfId="1" applyFont="1" applyFill="1"/>
    <xf numFmtId="44" fontId="2" fillId="0" borderId="1" xfId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/>
    <xf numFmtId="0" fontId="2" fillId="0" borderId="1" xfId="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0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1" fillId="0" borderId="2" xfId="1" applyFont="1" applyFill="1" applyBorder="1" applyAlignment="1">
      <alignment horizontal="center"/>
    </xf>
    <xf numFmtId="44" fontId="1" fillId="0" borderId="3" xfId="1" applyFont="1" applyFill="1" applyBorder="1" applyAlignment="1">
      <alignment horizontal="center"/>
    </xf>
    <xf numFmtId="44" fontId="2" fillId="0" borderId="1" xfId="1" applyFont="1" applyFill="1" applyBorder="1" applyAlignment="1"/>
    <xf numFmtId="44" fontId="2" fillId="0" borderId="1" xfId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44" fontId="2" fillId="0" borderId="2" xfId="1" applyFont="1" applyFill="1" applyBorder="1" applyAlignment="1">
      <alignment horizontal="center"/>
    </xf>
    <xf numFmtId="44" fontId="2" fillId="0" borderId="3" xfId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4" fontId="1" fillId="0" borderId="2" xfId="1" applyFont="1" applyBorder="1" applyAlignment="1">
      <alignment horizontal="center"/>
    </xf>
    <xf numFmtId="44" fontId="1" fillId="0" borderId="3" xfId="1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0" fontId="1" fillId="0" borderId="31" xfId="0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4" fontId="1" fillId="0" borderId="1" xfId="1" applyFont="1" applyBorder="1" applyAlignment="1">
      <alignment horizontal="right"/>
    </xf>
    <xf numFmtId="44" fontId="2" fillId="0" borderId="1" xfId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10" fontId="2" fillId="3" borderId="14" xfId="2" applyNumberFormat="1" applyFont="1" applyFill="1" applyBorder="1" applyAlignment="1">
      <alignment horizontal="center"/>
    </xf>
    <xf numFmtId="10" fontId="2" fillId="3" borderId="9" xfId="2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9" fontId="2" fillId="3" borderId="2" xfId="2" applyFont="1" applyFill="1" applyBorder="1" applyAlignment="1">
      <alignment horizontal="center"/>
    </xf>
    <xf numFmtId="9" fontId="2" fillId="3" borderId="3" xfId="2" applyFont="1" applyFill="1" applyBorder="1" applyAlignment="1">
      <alignment horizontal="center"/>
    </xf>
    <xf numFmtId="0" fontId="1" fillId="0" borderId="5" xfId="0" applyFont="1" applyFill="1" applyBorder="1" applyAlignment="1">
      <alignment horizontal="right"/>
    </xf>
    <xf numFmtId="10" fontId="1" fillId="0" borderId="5" xfId="2" applyNumberFormat="1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10" fontId="2" fillId="3" borderId="5" xfId="2" applyNumberFormat="1" applyFont="1" applyFill="1" applyBorder="1" applyAlignment="1">
      <alignment horizontal="center"/>
    </xf>
    <xf numFmtId="44" fontId="2" fillId="0" borderId="5" xfId="1" applyFont="1" applyFill="1" applyBorder="1" applyAlignment="1">
      <alignment horizontal="right"/>
    </xf>
    <xf numFmtId="44" fontId="2" fillId="0" borderId="17" xfId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44" fontId="1" fillId="0" borderId="1" xfId="1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44" fontId="1" fillId="0" borderId="2" xfId="1" applyFont="1" applyFill="1" applyBorder="1" applyAlignment="1">
      <alignment horizontal="right"/>
    </xf>
    <xf numFmtId="44" fontId="2" fillId="0" borderId="5" xfId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righ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topLeftCell="A37" zoomScale="130" zoomScaleNormal="130" workbookViewId="0">
      <selection activeCell="F61" sqref="F61:G61"/>
    </sheetView>
  </sheetViews>
  <sheetFormatPr defaultRowHeight="12.75" x14ac:dyDescent="0.2"/>
  <cols>
    <col min="1" max="1" width="16.5703125" style="1" customWidth="1"/>
    <col min="2" max="2" width="13.28515625" style="1" customWidth="1"/>
    <col min="3" max="6" width="9.140625" style="1"/>
    <col min="7" max="7" width="15.140625" style="1" customWidth="1"/>
    <col min="8" max="8" width="11.85546875" style="1" bestFit="1" customWidth="1"/>
    <col min="9" max="9" width="12.42578125" style="1" customWidth="1"/>
    <col min="10" max="10" width="12.140625" style="1" bestFit="1" customWidth="1"/>
    <col min="11" max="14" width="12.140625" style="1" customWidth="1"/>
    <col min="15" max="15" width="13.140625" style="1" customWidth="1"/>
    <col min="16" max="16" width="12.28515625" style="1" bestFit="1" customWidth="1"/>
    <col min="17" max="17" width="46.5703125" style="1" customWidth="1"/>
    <col min="18" max="16384" width="9.140625" style="1"/>
  </cols>
  <sheetData>
    <row r="1" spans="1:17" ht="12.75" customHeight="1" thickBot="1" x14ac:dyDescent="0.25">
      <c r="A1" s="181" t="s">
        <v>86</v>
      </c>
      <c r="B1" s="182"/>
      <c r="C1" s="182"/>
      <c r="D1" s="182"/>
      <c r="E1" s="182"/>
      <c r="F1" s="182"/>
      <c r="G1" s="182"/>
      <c r="H1" s="182"/>
      <c r="I1" s="182"/>
      <c r="J1" s="183"/>
      <c r="K1" s="7"/>
      <c r="L1" s="7"/>
      <c r="M1" s="7"/>
      <c r="N1" s="7"/>
      <c r="O1" s="7"/>
      <c r="P1" s="7"/>
      <c r="Q1" s="7"/>
    </row>
    <row r="2" spans="1:17" ht="12.75" customHeight="1" thickBot="1" x14ac:dyDescent="0.25">
      <c r="A2" s="144" t="s">
        <v>87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72" t="s">
        <v>154</v>
      </c>
    </row>
    <row r="3" spans="1:17" ht="12.75" customHeight="1" x14ac:dyDescent="0.2">
      <c r="A3" s="8">
        <v>1</v>
      </c>
      <c r="B3" s="184" t="s">
        <v>88</v>
      </c>
      <c r="C3" s="185"/>
      <c r="D3" s="185"/>
      <c r="E3" s="185"/>
      <c r="F3" s="185"/>
      <c r="G3" s="185"/>
      <c r="H3" s="186"/>
      <c r="I3" s="187" t="s">
        <v>157</v>
      </c>
      <c r="J3" s="188"/>
      <c r="K3" s="193" t="s">
        <v>196</v>
      </c>
      <c r="L3" s="194"/>
      <c r="M3" s="195" t="s">
        <v>195</v>
      </c>
      <c r="N3" s="195"/>
      <c r="O3" s="193" t="s">
        <v>179</v>
      </c>
      <c r="P3" s="194"/>
      <c r="Q3" s="31"/>
    </row>
    <row r="4" spans="1:17" ht="12.75" customHeight="1" x14ac:dyDescent="0.2">
      <c r="A4" s="10">
        <v>2</v>
      </c>
      <c r="B4" s="176" t="s">
        <v>178</v>
      </c>
      <c r="C4" s="177"/>
      <c r="D4" s="177"/>
      <c r="E4" s="177"/>
      <c r="F4" s="177"/>
      <c r="G4" s="177"/>
      <c r="H4" s="178"/>
      <c r="I4" s="133">
        <v>1887.27</v>
      </c>
      <c r="J4" s="134"/>
      <c r="K4" s="133">
        <v>1887.27</v>
      </c>
      <c r="L4" s="134"/>
      <c r="M4" s="196">
        <v>1545.45</v>
      </c>
      <c r="N4" s="196"/>
      <c r="O4" s="133">
        <v>1491.82</v>
      </c>
      <c r="P4" s="134"/>
      <c r="Q4" s="8" t="s">
        <v>166</v>
      </c>
    </row>
    <row r="5" spans="1:17" ht="12.75" customHeight="1" x14ac:dyDescent="0.2">
      <c r="A5" s="10">
        <v>3</v>
      </c>
      <c r="B5" s="142" t="s">
        <v>89</v>
      </c>
      <c r="C5" s="143"/>
      <c r="D5" s="143"/>
      <c r="E5" s="143"/>
      <c r="F5" s="143"/>
      <c r="G5" s="143"/>
      <c r="H5" s="150"/>
      <c r="I5" s="189" t="s">
        <v>165</v>
      </c>
      <c r="J5" s="190"/>
      <c r="K5" s="197" t="s">
        <v>165</v>
      </c>
      <c r="L5" s="197"/>
      <c r="M5" s="197" t="s">
        <v>165</v>
      </c>
      <c r="N5" s="197"/>
      <c r="O5" s="189" t="s">
        <v>165</v>
      </c>
      <c r="P5" s="190"/>
      <c r="Q5" s="11"/>
    </row>
    <row r="6" spans="1:17" ht="12.75" customHeight="1" x14ac:dyDescent="0.2">
      <c r="A6" s="10">
        <v>4</v>
      </c>
      <c r="B6" s="176" t="s">
        <v>90</v>
      </c>
      <c r="C6" s="177"/>
      <c r="D6" s="177"/>
      <c r="E6" s="177"/>
      <c r="F6" s="177"/>
      <c r="G6" s="177"/>
      <c r="H6" s="178"/>
      <c r="I6" s="191">
        <v>45323</v>
      </c>
      <c r="J6" s="192"/>
      <c r="K6" s="191">
        <v>45323</v>
      </c>
      <c r="L6" s="192"/>
      <c r="M6" s="191">
        <v>45323</v>
      </c>
      <c r="N6" s="192"/>
      <c r="O6" s="191">
        <v>45323</v>
      </c>
      <c r="P6" s="192"/>
      <c r="Q6" s="11"/>
    </row>
    <row r="7" spans="1:17" ht="12.75" customHeight="1" x14ac:dyDescent="0.2">
      <c r="A7" s="10">
        <v>5</v>
      </c>
      <c r="B7" s="176" t="s">
        <v>134</v>
      </c>
      <c r="C7" s="177"/>
      <c r="D7" s="177"/>
      <c r="E7" s="177"/>
      <c r="F7" s="177"/>
      <c r="G7" s="177"/>
      <c r="H7" s="178"/>
      <c r="I7" s="179">
        <v>12</v>
      </c>
      <c r="J7" s="180"/>
      <c r="K7" s="179">
        <v>12</v>
      </c>
      <c r="L7" s="180"/>
      <c r="M7" s="179">
        <v>12</v>
      </c>
      <c r="N7" s="180"/>
      <c r="O7" s="179">
        <v>12</v>
      </c>
      <c r="P7" s="180"/>
      <c r="Q7" s="11"/>
    </row>
    <row r="8" spans="1:17" ht="12.75" customHeight="1" x14ac:dyDescent="0.2">
      <c r="A8" s="10">
        <v>6</v>
      </c>
      <c r="B8" s="176" t="s">
        <v>91</v>
      </c>
      <c r="C8" s="177"/>
      <c r="D8" s="177"/>
      <c r="E8" s="177"/>
      <c r="F8" s="177"/>
      <c r="G8" s="177"/>
      <c r="H8" s="178"/>
      <c r="I8" s="179">
        <v>40</v>
      </c>
      <c r="J8" s="180"/>
      <c r="K8" s="179">
        <v>40</v>
      </c>
      <c r="L8" s="180"/>
      <c r="M8" s="179">
        <v>40</v>
      </c>
      <c r="N8" s="180"/>
      <c r="O8" s="179">
        <v>40</v>
      </c>
      <c r="P8" s="180"/>
      <c r="Q8" s="11"/>
    </row>
    <row r="9" spans="1:17" ht="12.75" customHeight="1" x14ac:dyDescent="0.2">
      <c r="A9" s="10">
        <v>7</v>
      </c>
      <c r="B9" s="176" t="s">
        <v>125</v>
      </c>
      <c r="C9" s="177"/>
      <c r="D9" s="177"/>
      <c r="E9" s="177"/>
      <c r="F9" s="177"/>
      <c r="G9" s="177"/>
      <c r="H9" s="178"/>
      <c r="I9" s="179">
        <v>1</v>
      </c>
      <c r="J9" s="180"/>
      <c r="K9" s="179">
        <v>1</v>
      </c>
      <c r="L9" s="180"/>
      <c r="M9" s="179">
        <v>4</v>
      </c>
      <c r="N9" s="180"/>
      <c r="O9" s="179">
        <v>25</v>
      </c>
      <c r="P9" s="180"/>
      <c r="Q9" s="11"/>
    </row>
    <row r="10" spans="1:17" ht="12.75" customHeight="1" x14ac:dyDescent="0.2">
      <c r="A10" s="45">
        <v>8</v>
      </c>
      <c r="B10" s="160" t="s">
        <v>168</v>
      </c>
      <c r="C10" s="161"/>
      <c r="D10" s="161"/>
      <c r="E10" s="161"/>
      <c r="F10" s="161"/>
      <c r="G10" s="161"/>
      <c r="H10" s="162"/>
      <c r="I10" s="163">
        <v>1518</v>
      </c>
      <c r="J10" s="164"/>
      <c r="K10" s="163">
        <v>1518</v>
      </c>
      <c r="L10" s="164"/>
      <c r="M10" s="163">
        <v>1518</v>
      </c>
      <c r="N10" s="164"/>
      <c r="O10" s="163">
        <v>1518</v>
      </c>
      <c r="P10" s="164"/>
      <c r="Q10" s="11"/>
    </row>
    <row r="11" spans="1:17" ht="12.75" customHeight="1" thickBot="1" x14ac:dyDescent="0.25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1"/>
      <c r="L11" s="11"/>
      <c r="M11" s="11"/>
      <c r="N11" s="11"/>
      <c r="O11" s="11">
        <v>12</v>
      </c>
      <c r="P11" s="11"/>
      <c r="Q11" s="11"/>
    </row>
    <row r="12" spans="1:17" ht="12.75" customHeight="1" thickBot="1" x14ac:dyDescent="0.25">
      <c r="A12" s="144" t="s">
        <v>92</v>
      </c>
      <c r="B12" s="145"/>
      <c r="C12" s="145"/>
      <c r="D12" s="145"/>
      <c r="E12" s="145"/>
      <c r="F12" s="145"/>
      <c r="G12" s="146"/>
      <c r="H12" s="51" t="s">
        <v>93</v>
      </c>
      <c r="I12" s="50" t="s">
        <v>94</v>
      </c>
      <c r="J12" s="48" t="s">
        <v>95</v>
      </c>
      <c r="K12" s="105" t="s">
        <v>94</v>
      </c>
      <c r="L12" s="75" t="s">
        <v>95</v>
      </c>
      <c r="M12" s="105" t="s">
        <v>94</v>
      </c>
      <c r="N12" s="75" t="s">
        <v>95</v>
      </c>
      <c r="O12" s="73" t="s">
        <v>94</v>
      </c>
      <c r="P12" s="73" t="s">
        <v>95</v>
      </c>
      <c r="Q12" s="72" t="s">
        <v>154</v>
      </c>
    </row>
    <row r="13" spans="1:17" ht="12.75" customHeight="1" x14ac:dyDescent="0.2">
      <c r="A13" s="12" t="s">
        <v>23</v>
      </c>
      <c r="B13" s="147" t="s">
        <v>97</v>
      </c>
      <c r="C13" s="148"/>
      <c r="D13" s="148"/>
      <c r="E13" s="148"/>
      <c r="F13" s="148"/>
      <c r="G13" s="149"/>
      <c r="H13" s="13">
        <v>0</v>
      </c>
      <c r="I13" s="14">
        <v>1</v>
      </c>
      <c r="J13" s="61">
        <v>2076</v>
      </c>
      <c r="K13" s="62">
        <v>1</v>
      </c>
      <c r="L13" s="58">
        <v>2076</v>
      </c>
      <c r="M13" s="62">
        <v>1</v>
      </c>
      <c r="N13" s="58">
        <v>1700</v>
      </c>
      <c r="O13" s="62">
        <v>1</v>
      </c>
      <c r="P13" s="58">
        <f>O4</f>
        <v>1491.82</v>
      </c>
      <c r="Q13" s="8" t="s">
        <v>126</v>
      </c>
    </row>
    <row r="14" spans="1:17" ht="12.75" customHeight="1" x14ac:dyDescent="0.2">
      <c r="A14" s="10" t="s">
        <v>36</v>
      </c>
      <c r="B14" s="142" t="s">
        <v>98</v>
      </c>
      <c r="C14" s="143"/>
      <c r="D14" s="143"/>
      <c r="E14" s="143"/>
      <c r="F14" s="143"/>
      <c r="G14" s="150"/>
      <c r="H14" s="13">
        <v>0</v>
      </c>
      <c r="I14" s="29">
        <v>1</v>
      </c>
      <c r="J14" s="60">
        <f>I10*H14</f>
        <v>0</v>
      </c>
      <c r="K14" s="78">
        <v>1</v>
      </c>
      <c r="L14" s="77">
        <v>0</v>
      </c>
      <c r="M14" s="78">
        <v>1</v>
      </c>
      <c r="N14" s="77">
        <v>0</v>
      </c>
      <c r="O14" s="78">
        <v>1</v>
      </c>
      <c r="P14" s="77">
        <f>O10*H14</f>
        <v>0</v>
      </c>
      <c r="Q14" s="8" t="s">
        <v>167</v>
      </c>
    </row>
    <row r="15" spans="1:17" ht="12.75" customHeight="1" x14ac:dyDescent="0.2">
      <c r="A15" s="6"/>
      <c r="B15" s="170" t="s">
        <v>99</v>
      </c>
      <c r="C15" s="170"/>
      <c r="D15" s="170"/>
      <c r="E15" s="170"/>
      <c r="F15" s="170"/>
      <c r="G15" s="170"/>
      <c r="H15" s="170"/>
      <c r="I15" s="30"/>
      <c r="J15" s="59">
        <f>SUM(J13:J14)</f>
        <v>2076</v>
      </c>
      <c r="K15" s="30"/>
      <c r="L15" s="109">
        <f>K4</f>
        <v>1887.27</v>
      </c>
      <c r="M15" s="59"/>
      <c r="N15" s="59">
        <f>M4</f>
        <v>1545.45</v>
      </c>
      <c r="O15" s="59"/>
      <c r="P15" s="59">
        <f>SUM(P13:P14)</f>
        <v>1491.82</v>
      </c>
      <c r="Q15" s="15"/>
    </row>
    <row r="16" spans="1:17" ht="12.75" customHeight="1" thickBot="1" x14ac:dyDescent="0.25">
      <c r="A16" s="6"/>
      <c r="B16" s="15"/>
      <c r="C16" s="15"/>
      <c r="D16" s="15"/>
      <c r="E16" s="15"/>
      <c r="F16" s="15"/>
      <c r="G16" s="15"/>
      <c r="H16" s="15"/>
      <c r="I16" s="18"/>
      <c r="J16" s="15"/>
      <c r="K16" s="15"/>
      <c r="L16" s="15"/>
      <c r="M16" s="15"/>
      <c r="N16" s="15"/>
      <c r="O16" s="15"/>
      <c r="P16" s="15"/>
      <c r="Q16" s="15"/>
    </row>
    <row r="17" spans="1:21" ht="12.75" customHeight="1" thickBot="1" x14ac:dyDescent="0.25">
      <c r="A17" s="144" t="s">
        <v>159</v>
      </c>
      <c r="B17" s="145"/>
      <c r="C17" s="145"/>
      <c r="D17" s="145"/>
      <c r="E17" s="145"/>
      <c r="F17" s="145"/>
      <c r="G17" s="146"/>
      <c r="H17" s="51" t="s">
        <v>93</v>
      </c>
      <c r="I17" s="50" t="s">
        <v>94</v>
      </c>
      <c r="J17" s="48" t="s">
        <v>95</v>
      </c>
      <c r="K17" s="105"/>
      <c r="L17" s="105"/>
      <c r="M17" s="105"/>
      <c r="N17" s="105"/>
      <c r="O17" s="74" t="s">
        <v>94</v>
      </c>
      <c r="P17" s="75" t="s">
        <v>95</v>
      </c>
      <c r="Q17" s="72" t="s">
        <v>154</v>
      </c>
    </row>
    <row r="18" spans="1:21" ht="12.75" customHeight="1" x14ac:dyDescent="0.2">
      <c r="A18" s="10" t="s">
        <v>24</v>
      </c>
      <c r="B18" s="142" t="s">
        <v>116</v>
      </c>
      <c r="C18" s="143"/>
      <c r="D18" s="143"/>
      <c r="E18" s="143"/>
      <c r="F18" s="143"/>
      <c r="G18" s="150"/>
      <c r="H18" s="63">
        <f>'B-EncargosSociais'!F34</f>
        <v>0.71339679999999994</v>
      </c>
      <c r="I18" s="28">
        <v>1</v>
      </c>
      <c r="J18" s="89">
        <f>J15*H18</f>
        <v>1481.0117567999998</v>
      </c>
      <c r="K18" s="28">
        <v>1</v>
      </c>
      <c r="L18" s="90">
        <f>L15*H18</f>
        <v>1346.372378736</v>
      </c>
      <c r="M18" s="28">
        <v>1</v>
      </c>
      <c r="N18" s="90">
        <f>N15*H18</f>
        <v>1102.51908456</v>
      </c>
      <c r="O18" s="28">
        <v>1</v>
      </c>
      <c r="P18" s="90">
        <f>P15*H18</f>
        <v>1064.2596141759998</v>
      </c>
      <c r="Q18" s="53" t="s">
        <v>163</v>
      </c>
    </row>
    <row r="19" spans="1:21" ht="12.75" customHeight="1" thickBot="1" x14ac:dyDescent="0.25">
      <c r="A19" s="6"/>
      <c r="B19" s="15"/>
      <c r="C19" s="15"/>
      <c r="D19" s="15"/>
      <c r="E19" s="15"/>
      <c r="F19" s="15"/>
      <c r="G19" s="15"/>
      <c r="H19" s="15"/>
      <c r="I19" s="18"/>
      <c r="J19" s="91"/>
      <c r="K19" s="91"/>
      <c r="L19" s="91"/>
      <c r="M19" s="91"/>
      <c r="N19" s="91"/>
      <c r="O19" s="91"/>
      <c r="P19" s="91"/>
      <c r="Q19" s="15"/>
    </row>
    <row r="20" spans="1:21" ht="12.75" customHeight="1" thickBot="1" x14ac:dyDescent="0.25">
      <c r="A20" s="226" t="s">
        <v>121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16"/>
    </row>
    <row r="21" spans="1:21" ht="12.75" customHeight="1" thickBot="1" x14ac:dyDescent="0.25">
      <c r="A21" s="17"/>
      <c r="B21" s="165" t="s">
        <v>106</v>
      </c>
      <c r="C21" s="171"/>
      <c r="D21" s="171"/>
      <c r="E21" s="171"/>
      <c r="F21" s="166"/>
      <c r="G21" s="17" t="s">
        <v>107</v>
      </c>
      <c r="H21" s="79" t="s">
        <v>108</v>
      </c>
      <c r="I21" s="165" t="s">
        <v>109</v>
      </c>
      <c r="J21" s="166"/>
      <c r="K21" s="165" t="s">
        <v>109</v>
      </c>
      <c r="L21" s="166"/>
      <c r="M21" s="165" t="s">
        <v>109</v>
      </c>
      <c r="N21" s="166"/>
      <c r="O21" s="165" t="s">
        <v>109</v>
      </c>
      <c r="P21" s="166"/>
      <c r="Q21" s="100" t="s">
        <v>154</v>
      </c>
      <c r="R21" s="140" t="s">
        <v>152</v>
      </c>
      <c r="S21" s="140"/>
      <c r="T21" s="140"/>
      <c r="U21" s="140"/>
    </row>
    <row r="22" spans="1:21" ht="12.75" customHeight="1" x14ac:dyDescent="0.2">
      <c r="A22" s="10" t="s">
        <v>26</v>
      </c>
      <c r="B22" s="142" t="s">
        <v>110</v>
      </c>
      <c r="C22" s="143"/>
      <c r="D22" s="143"/>
      <c r="E22" s="143"/>
      <c r="F22" s="143"/>
      <c r="G22" s="27">
        <v>700</v>
      </c>
      <c r="H22" s="8">
        <v>1</v>
      </c>
      <c r="I22" s="31"/>
      <c r="J22" s="84">
        <f>G22</f>
        <v>700</v>
      </c>
      <c r="K22" s="31"/>
      <c r="L22" s="84">
        <f>G22</f>
        <v>700</v>
      </c>
      <c r="M22" s="31"/>
      <c r="N22" s="84">
        <f>G22</f>
        <v>700</v>
      </c>
      <c r="O22" s="87"/>
      <c r="P22" s="84">
        <f>G22</f>
        <v>700</v>
      </c>
      <c r="Q22" s="76" t="s">
        <v>164</v>
      </c>
      <c r="R22" s="141"/>
      <c r="S22" s="140"/>
      <c r="T22" s="140"/>
      <c r="U22" s="140"/>
    </row>
    <row r="23" spans="1:21" ht="12.75" customHeight="1" x14ac:dyDescent="0.2">
      <c r="A23" s="10" t="s">
        <v>41</v>
      </c>
      <c r="B23" s="173" t="s">
        <v>185</v>
      </c>
      <c r="C23" s="174"/>
      <c r="D23" s="174"/>
      <c r="E23" s="174"/>
      <c r="F23" s="174"/>
      <c r="G23" s="98">
        <v>26</v>
      </c>
      <c r="H23" s="10">
        <v>1</v>
      </c>
      <c r="I23" s="30"/>
      <c r="J23" s="99">
        <f>G23</f>
        <v>26</v>
      </c>
      <c r="K23" s="30"/>
      <c r="L23" s="84">
        <f t="shared" ref="L23:L26" si="0">G23</f>
        <v>26</v>
      </c>
      <c r="M23" s="30"/>
      <c r="N23" s="84">
        <f t="shared" ref="N23:N26" si="1">G23</f>
        <v>26</v>
      </c>
      <c r="O23" s="87"/>
      <c r="P23" s="99">
        <f>G23</f>
        <v>26</v>
      </c>
      <c r="Q23" s="10" t="s">
        <v>186</v>
      </c>
      <c r="R23" s="97"/>
      <c r="S23" s="97"/>
      <c r="T23" s="97"/>
      <c r="U23" s="97"/>
    </row>
    <row r="24" spans="1:21" ht="12.75" customHeight="1" x14ac:dyDescent="0.2">
      <c r="A24" s="10" t="s">
        <v>60</v>
      </c>
      <c r="B24" s="173" t="s">
        <v>187</v>
      </c>
      <c r="C24" s="174"/>
      <c r="D24" s="174"/>
      <c r="E24" s="174"/>
      <c r="F24" s="175"/>
      <c r="G24" s="27">
        <v>160</v>
      </c>
      <c r="H24" s="8">
        <v>1</v>
      </c>
      <c r="I24" s="30"/>
      <c r="J24" s="99">
        <f>G24</f>
        <v>160</v>
      </c>
      <c r="K24" s="30"/>
      <c r="L24" s="84">
        <f t="shared" si="0"/>
        <v>160</v>
      </c>
      <c r="M24" s="30"/>
      <c r="N24" s="84">
        <f t="shared" si="1"/>
        <v>160</v>
      </c>
      <c r="O24" s="87"/>
      <c r="P24" s="99">
        <f>G24</f>
        <v>160</v>
      </c>
      <c r="Q24" s="10" t="s">
        <v>188</v>
      </c>
      <c r="R24" s="97"/>
      <c r="S24" s="97"/>
      <c r="T24" s="97"/>
      <c r="U24" s="97"/>
    </row>
    <row r="25" spans="1:21" ht="12.75" customHeight="1" x14ac:dyDescent="0.2">
      <c r="A25" s="10" t="s">
        <v>189</v>
      </c>
      <c r="B25" s="173" t="s">
        <v>190</v>
      </c>
      <c r="C25" s="174"/>
      <c r="D25" s="174"/>
      <c r="E25" s="174"/>
      <c r="F25" s="175"/>
      <c r="G25" s="27">
        <v>81</v>
      </c>
      <c r="H25" s="8">
        <v>1</v>
      </c>
      <c r="I25" s="30"/>
      <c r="J25" s="99">
        <f>G25</f>
        <v>81</v>
      </c>
      <c r="K25" s="30"/>
      <c r="L25" s="84">
        <f t="shared" si="0"/>
        <v>81</v>
      </c>
      <c r="M25" s="30"/>
      <c r="N25" s="84">
        <f t="shared" si="1"/>
        <v>81</v>
      </c>
      <c r="O25" s="87"/>
      <c r="P25" s="99">
        <f>G25</f>
        <v>81</v>
      </c>
      <c r="Q25" s="10" t="s">
        <v>191</v>
      </c>
      <c r="R25" s="97"/>
      <c r="S25" s="97"/>
      <c r="T25" s="97"/>
      <c r="U25" s="97"/>
    </row>
    <row r="26" spans="1:21" ht="12.75" customHeight="1" x14ac:dyDescent="0.2">
      <c r="A26" s="10" t="s">
        <v>192</v>
      </c>
      <c r="B26" s="173" t="s">
        <v>193</v>
      </c>
      <c r="C26" s="174"/>
      <c r="D26" s="174"/>
      <c r="E26" s="174"/>
      <c r="F26" s="175"/>
      <c r="G26" s="27">
        <v>26</v>
      </c>
      <c r="H26" s="8">
        <v>1</v>
      </c>
      <c r="I26" s="30"/>
      <c r="J26" s="99">
        <f>G26</f>
        <v>26</v>
      </c>
      <c r="K26" s="30"/>
      <c r="L26" s="84">
        <f t="shared" si="0"/>
        <v>26</v>
      </c>
      <c r="M26" s="30"/>
      <c r="N26" s="84">
        <f t="shared" si="1"/>
        <v>26</v>
      </c>
      <c r="O26" s="87"/>
      <c r="P26" s="99">
        <f>G26</f>
        <v>26</v>
      </c>
      <c r="Q26" s="10" t="s">
        <v>194</v>
      </c>
      <c r="R26" s="97"/>
      <c r="S26" s="97"/>
      <c r="T26" s="97"/>
      <c r="U26" s="97"/>
    </row>
    <row r="27" spans="1:21" ht="12.75" customHeight="1" x14ac:dyDescent="0.2">
      <c r="A27" s="9"/>
      <c r="B27" s="168" t="s">
        <v>1</v>
      </c>
      <c r="C27" s="168"/>
      <c r="D27" s="168"/>
      <c r="E27" s="168"/>
      <c r="F27" s="168"/>
      <c r="G27" s="169"/>
      <c r="H27" s="169"/>
      <c r="I27" s="30"/>
      <c r="J27" s="88">
        <f>SUM(J22:J26)</f>
        <v>993</v>
      </c>
      <c r="K27" s="30"/>
      <c r="L27" s="88">
        <f>SUM(L22:L26)</f>
        <v>993</v>
      </c>
      <c r="M27" s="30"/>
      <c r="N27" s="88">
        <f>SUM(N22:N26)</f>
        <v>993</v>
      </c>
      <c r="O27" s="88"/>
      <c r="P27" s="88">
        <f>SUM(P22:P26)</f>
        <v>993</v>
      </c>
      <c r="Q27" s="18"/>
    </row>
    <row r="28" spans="1:21" ht="12.75" customHeight="1" thickBot="1" x14ac:dyDescent="0.25"/>
    <row r="29" spans="1:21" ht="12.75" customHeight="1" thickBot="1" x14ac:dyDescent="0.25">
      <c r="A29" s="226" t="s">
        <v>160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92"/>
    </row>
    <row r="30" spans="1:21" ht="12.75" customHeight="1" thickBot="1" x14ac:dyDescent="0.25">
      <c r="A30" s="96"/>
      <c r="B30" s="224" t="s">
        <v>155</v>
      </c>
      <c r="C30" s="228"/>
      <c r="D30" s="228"/>
      <c r="E30" s="228"/>
      <c r="F30" s="228"/>
      <c r="G30" s="225"/>
      <c r="H30" s="79" t="s">
        <v>108</v>
      </c>
      <c r="I30" s="224" t="s">
        <v>109</v>
      </c>
      <c r="J30" s="225"/>
      <c r="K30" s="224" t="s">
        <v>109</v>
      </c>
      <c r="L30" s="225"/>
      <c r="M30" s="224" t="s">
        <v>109</v>
      </c>
      <c r="N30" s="225"/>
      <c r="O30" s="224" t="s">
        <v>109</v>
      </c>
      <c r="P30" s="225"/>
      <c r="Q30" s="72" t="s">
        <v>154</v>
      </c>
    </row>
    <row r="31" spans="1:21" ht="12.75" customHeight="1" x14ac:dyDescent="0.2">
      <c r="A31" s="8" t="s">
        <v>28</v>
      </c>
      <c r="B31" s="229" t="s">
        <v>120</v>
      </c>
      <c r="C31" s="229"/>
      <c r="D31" s="229"/>
      <c r="E31" s="229"/>
      <c r="F31" s="229"/>
      <c r="G31" s="229"/>
      <c r="H31" s="62">
        <v>1</v>
      </c>
      <c r="I31" s="31"/>
      <c r="J31" s="84">
        <f>'C-Insumos'!E91/1</f>
        <v>944.05083333333312</v>
      </c>
      <c r="K31" s="84"/>
      <c r="L31" s="84">
        <f>'C-Insumos'!E98/1</f>
        <v>50.64</v>
      </c>
      <c r="M31" s="84"/>
      <c r="N31" s="84">
        <f>'C-Insumos'!E71/4</f>
        <v>371.37312500000002</v>
      </c>
      <c r="O31" s="85"/>
      <c r="P31" s="84">
        <f>'C-Insumos'!E57/25</f>
        <v>83.816666666666663</v>
      </c>
      <c r="Q31" s="52" t="s">
        <v>161</v>
      </c>
    </row>
    <row r="32" spans="1:21" ht="12.75" customHeight="1" x14ac:dyDescent="0.2">
      <c r="A32" s="20"/>
      <c r="B32" s="170" t="s">
        <v>1</v>
      </c>
      <c r="C32" s="170"/>
      <c r="D32" s="170"/>
      <c r="E32" s="170"/>
      <c r="F32" s="170"/>
      <c r="G32" s="170"/>
      <c r="H32" s="170"/>
      <c r="I32" s="30"/>
      <c r="J32" s="86">
        <f>J31</f>
        <v>944.05083333333312</v>
      </c>
      <c r="K32" s="86"/>
      <c r="L32" s="86">
        <f>L31</f>
        <v>50.64</v>
      </c>
      <c r="M32" s="86"/>
      <c r="N32" s="86">
        <f>N31</f>
        <v>371.37312500000002</v>
      </c>
      <c r="O32" s="86"/>
      <c r="P32" s="86">
        <f>P31</f>
        <v>83.816666666666663</v>
      </c>
      <c r="Q32" s="21"/>
    </row>
    <row r="33" spans="1:21" ht="12.75" customHeight="1" thickBot="1" x14ac:dyDescent="0.25"/>
    <row r="34" spans="1:21" ht="12.75" customHeight="1" thickBot="1" x14ac:dyDescent="0.25">
      <c r="A34" s="226" t="s">
        <v>122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16"/>
    </row>
    <row r="35" spans="1:21" ht="12.75" customHeight="1" thickBot="1" x14ac:dyDescent="0.25">
      <c r="A35" s="17"/>
      <c r="B35" s="165" t="s">
        <v>111</v>
      </c>
      <c r="C35" s="171"/>
      <c r="D35" s="171"/>
      <c r="E35" s="171"/>
      <c r="F35" s="166"/>
      <c r="G35" s="165" t="s">
        <v>112</v>
      </c>
      <c r="H35" s="166"/>
      <c r="I35" s="165" t="s">
        <v>109</v>
      </c>
      <c r="J35" s="166"/>
      <c r="K35" s="165" t="s">
        <v>109</v>
      </c>
      <c r="L35" s="166"/>
      <c r="M35" s="165" t="s">
        <v>109</v>
      </c>
      <c r="N35" s="166"/>
      <c r="O35" s="224" t="s">
        <v>109</v>
      </c>
      <c r="P35" s="225"/>
      <c r="Q35" s="72" t="s">
        <v>154</v>
      </c>
    </row>
    <row r="36" spans="1:21" ht="12.75" customHeight="1" x14ac:dyDescent="0.2">
      <c r="A36" s="49" t="s">
        <v>29</v>
      </c>
      <c r="B36" s="203" t="s">
        <v>113</v>
      </c>
      <c r="C36" s="204"/>
      <c r="D36" s="204"/>
      <c r="E36" s="204"/>
      <c r="F36" s="204"/>
      <c r="G36" s="205">
        <v>0.01</v>
      </c>
      <c r="H36" s="206"/>
      <c r="I36" s="47"/>
      <c r="J36" s="81">
        <f>(J15+J18+J27+J32)*G36</f>
        <v>54.940625901333327</v>
      </c>
      <c r="K36" s="104"/>
      <c r="L36" s="104">
        <f>(L15+L18+L27+L32+L322)*G36</f>
        <v>42.772823787360004</v>
      </c>
      <c r="M36" s="104"/>
      <c r="N36" s="104">
        <f>(N15+N18+N27+N32)*G36</f>
        <v>40.123422095599999</v>
      </c>
      <c r="O36" s="81"/>
      <c r="P36" s="81">
        <f>(P15+P18+P27+P32)*G36</f>
        <v>36.328962808426667</v>
      </c>
      <c r="Q36" s="46" t="s">
        <v>162</v>
      </c>
      <c r="R36" s="151" t="s">
        <v>138</v>
      </c>
      <c r="S36" s="152"/>
      <c r="T36" s="152"/>
      <c r="U36" s="153"/>
    </row>
    <row r="37" spans="1:21" ht="12.75" customHeight="1" x14ac:dyDescent="0.2">
      <c r="A37" s="10" t="s">
        <v>45</v>
      </c>
      <c r="B37" s="137" t="s">
        <v>17</v>
      </c>
      <c r="C37" s="137"/>
      <c r="D37" s="137"/>
      <c r="E37" s="137"/>
      <c r="F37" s="137"/>
      <c r="G37" s="172">
        <v>0.15</v>
      </c>
      <c r="H37" s="172"/>
      <c r="I37" s="19"/>
      <c r="J37" s="82">
        <f>(J15+J18+J27+J32)*G37</f>
        <v>824.10938851999981</v>
      </c>
      <c r="K37" s="106"/>
      <c r="L37" s="104">
        <f>(L15+L18+L27+L32)*G37</f>
        <v>641.59235681040002</v>
      </c>
      <c r="M37" s="106"/>
      <c r="N37" s="106">
        <f>(N15+N18+N27+N32)*G37</f>
        <v>601.85133143399992</v>
      </c>
      <c r="O37" s="82"/>
      <c r="P37" s="82">
        <f>(P15+P18+P27+P32)*G37</f>
        <v>544.93444212639997</v>
      </c>
      <c r="Q37" s="46" t="s">
        <v>162</v>
      </c>
      <c r="R37" s="154"/>
      <c r="S37" s="155"/>
      <c r="T37" s="155"/>
      <c r="U37" s="156"/>
    </row>
    <row r="38" spans="1:21" ht="12.75" customHeight="1" x14ac:dyDescent="0.2">
      <c r="A38" s="22" t="s">
        <v>64</v>
      </c>
      <c r="B38" s="137" t="s">
        <v>136</v>
      </c>
      <c r="C38" s="137"/>
      <c r="D38" s="137"/>
      <c r="E38" s="137"/>
      <c r="F38" s="137"/>
      <c r="G38" s="220">
        <v>0.03</v>
      </c>
      <c r="H38" s="220"/>
      <c r="I38" s="19"/>
      <c r="J38" s="82">
        <f>(J15+J18+J27+J32)*G38</f>
        <v>164.82187770399997</v>
      </c>
      <c r="K38" s="106"/>
      <c r="L38" s="104">
        <f>(L15+L18+L27+L32)*G38</f>
        <v>128.31847136208</v>
      </c>
      <c r="M38" s="106"/>
      <c r="N38" s="106">
        <f>(N15+N18+N27+N32)*G38</f>
        <v>120.37026628679999</v>
      </c>
      <c r="O38" s="82"/>
      <c r="P38" s="82">
        <f>(P15+P18+P27+P32)*G38</f>
        <v>108.98688842527999</v>
      </c>
      <c r="Q38" s="46" t="s">
        <v>162</v>
      </c>
      <c r="R38" s="154"/>
      <c r="S38" s="155"/>
      <c r="T38" s="155"/>
      <c r="U38" s="156"/>
    </row>
    <row r="39" spans="1:21" ht="12.75" customHeight="1" x14ac:dyDescent="0.2">
      <c r="A39" s="22" t="s">
        <v>146</v>
      </c>
      <c r="B39" s="137" t="s">
        <v>135</v>
      </c>
      <c r="C39" s="137"/>
      <c r="D39" s="137"/>
      <c r="E39" s="137"/>
      <c r="F39" s="137"/>
      <c r="G39" s="172">
        <v>6.4999999999999997E-3</v>
      </c>
      <c r="H39" s="172"/>
      <c r="I39" s="19"/>
      <c r="J39" s="82">
        <f>(J15+J18+J27+J32)*G39</f>
        <v>35.711406835866661</v>
      </c>
      <c r="K39" s="106"/>
      <c r="L39" s="104">
        <f>(L15+L18+L27+L32)*G39</f>
        <v>27.802335461784001</v>
      </c>
      <c r="M39" s="106"/>
      <c r="N39" s="106">
        <f>(N15+N18+N27+N32)*G39</f>
        <v>26.080224362139997</v>
      </c>
      <c r="O39" s="82"/>
      <c r="P39" s="82">
        <f>(P15+P18+P27+P32)*G39</f>
        <v>23.613825825477331</v>
      </c>
      <c r="Q39" s="46" t="s">
        <v>162</v>
      </c>
      <c r="R39" s="154"/>
      <c r="S39" s="155"/>
      <c r="T39" s="155"/>
      <c r="U39" s="156"/>
    </row>
    <row r="40" spans="1:21" ht="12.75" customHeight="1" x14ac:dyDescent="0.2">
      <c r="A40" s="22" t="s">
        <v>147</v>
      </c>
      <c r="B40" s="137" t="s">
        <v>144</v>
      </c>
      <c r="C40" s="137"/>
      <c r="D40" s="137"/>
      <c r="E40" s="137"/>
      <c r="F40" s="137"/>
      <c r="G40" s="172">
        <v>0.02</v>
      </c>
      <c r="H40" s="172"/>
      <c r="I40" s="19"/>
      <c r="J40" s="82">
        <f>(J15+J18+J27+J32)*G40</f>
        <v>109.88125180266665</v>
      </c>
      <c r="K40" s="106"/>
      <c r="L40" s="104">
        <f>(L15+L18+L27+L32)*G40</f>
        <v>85.545647574720007</v>
      </c>
      <c r="M40" s="106"/>
      <c r="N40" s="106">
        <f>(N15+N18+N27+N32)*G40</f>
        <v>80.246844191199997</v>
      </c>
      <c r="O40" s="82"/>
      <c r="P40" s="82">
        <f>(P15+P18+P27+P32)*G40</f>
        <v>72.657925616853333</v>
      </c>
      <c r="Q40" s="46" t="s">
        <v>162</v>
      </c>
      <c r="R40" s="154"/>
      <c r="S40" s="155"/>
      <c r="T40" s="155"/>
      <c r="U40" s="156"/>
    </row>
    <row r="41" spans="1:21" ht="12.75" customHeight="1" x14ac:dyDescent="0.2">
      <c r="A41" s="64" t="s">
        <v>137</v>
      </c>
      <c r="B41" s="207" t="s">
        <v>143</v>
      </c>
      <c r="C41" s="208"/>
      <c r="D41" s="208"/>
      <c r="E41" s="208"/>
      <c r="F41" s="209"/>
      <c r="G41" s="210">
        <v>0</v>
      </c>
      <c r="H41" s="211"/>
      <c r="I41" s="30"/>
      <c r="J41" s="83">
        <f>(J15+J18+J27+J32)*G41</f>
        <v>0</v>
      </c>
      <c r="K41" s="83"/>
      <c r="L41" s="104">
        <f>(L20+L23+L32+L37+L327)*G41</f>
        <v>0</v>
      </c>
      <c r="M41" s="83"/>
      <c r="N41" s="83">
        <v>0</v>
      </c>
      <c r="O41" s="83"/>
      <c r="P41" s="83">
        <f>(P15+P18+P27+P32)*G41</f>
        <v>0</v>
      </c>
      <c r="Q41" s="46" t="s">
        <v>162</v>
      </c>
      <c r="R41" s="154"/>
      <c r="S41" s="155"/>
      <c r="T41" s="155"/>
      <c r="U41" s="156"/>
    </row>
    <row r="42" spans="1:21" ht="12.75" customHeight="1" x14ac:dyDescent="0.2">
      <c r="A42" s="64" t="s">
        <v>137</v>
      </c>
      <c r="B42" s="207" t="s">
        <v>145</v>
      </c>
      <c r="C42" s="208"/>
      <c r="D42" s="208"/>
      <c r="E42" s="208"/>
      <c r="F42" s="209"/>
      <c r="G42" s="210">
        <v>0</v>
      </c>
      <c r="H42" s="211"/>
      <c r="I42" s="30"/>
      <c r="J42" s="83">
        <f>(J15+J18+J27+J32)*G42</f>
        <v>0</v>
      </c>
      <c r="K42" s="83"/>
      <c r="L42" s="104">
        <f>(L21+L24+L33+L38+L328)*G42</f>
        <v>0</v>
      </c>
      <c r="M42" s="83"/>
      <c r="N42" s="83">
        <v>0</v>
      </c>
      <c r="O42" s="83"/>
      <c r="P42" s="83">
        <f>(P15+P18+P27+P32)*G42</f>
        <v>0</v>
      </c>
      <c r="Q42" s="46" t="s">
        <v>162</v>
      </c>
      <c r="R42" s="154"/>
      <c r="S42" s="155"/>
      <c r="T42" s="155"/>
      <c r="U42" s="156"/>
    </row>
    <row r="43" spans="1:21" ht="12.75" customHeight="1" x14ac:dyDescent="0.2">
      <c r="A43" s="64" t="s">
        <v>137</v>
      </c>
      <c r="B43" s="207" t="s">
        <v>137</v>
      </c>
      <c r="C43" s="208"/>
      <c r="D43" s="208"/>
      <c r="E43" s="208"/>
      <c r="F43" s="209"/>
      <c r="G43" s="210">
        <v>0</v>
      </c>
      <c r="H43" s="211"/>
      <c r="I43" s="30"/>
      <c r="J43" s="83">
        <f>(J15+J18+J27+J32)*G43</f>
        <v>0</v>
      </c>
      <c r="K43" s="83"/>
      <c r="L43" s="104">
        <f>(L22+L25+L34+L39+L329)*G43</f>
        <v>0</v>
      </c>
      <c r="M43" s="83"/>
      <c r="N43" s="83">
        <v>0</v>
      </c>
      <c r="O43" s="83"/>
      <c r="P43" s="83">
        <f>(P15+P18+P27+P32)*G43</f>
        <v>0</v>
      </c>
      <c r="Q43" s="46" t="s">
        <v>162</v>
      </c>
      <c r="R43" s="157"/>
      <c r="S43" s="158"/>
      <c r="T43" s="158"/>
      <c r="U43" s="159"/>
    </row>
    <row r="44" spans="1:21" ht="12.75" customHeight="1" x14ac:dyDescent="0.2">
      <c r="A44" s="6"/>
      <c r="B44" s="212" t="s">
        <v>1</v>
      </c>
      <c r="C44" s="212"/>
      <c r="D44" s="212"/>
      <c r="E44" s="212"/>
      <c r="F44" s="212"/>
      <c r="G44" s="213">
        <f>SUM(G36:H43)</f>
        <v>0.2165</v>
      </c>
      <c r="H44" s="213"/>
      <c r="I44" s="47"/>
      <c r="J44" s="56">
        <f>SUM(J36:J40)</f>
        <v>1189.4645507638663</v>
      </c>
      <c r="K44" s="56"/>
      <c r="L44" s="56">
        <f>SUM(L36:L40)</f>
        <v>926.031634996344</v>
      </c>
      <c r="M44" s="56"/>
      <c r="N44" s="56">
        <f>SUM(N36:N43)</f>
        <v>868.67208836973987</v>
      </c>
      <c r="O44" s="57"/>
      <c r="P44" s="57">
        <f>SUM(P36:P43)</f>
        <v>786.52204480243722</v>
      </c>
      <c r="Q44" s="21"/>
    </row>
    <row r="45" spans="1:21" ht="12.75" customHeight="1" thickBot="1" x14ac:dyDescent="0.25"/>
    <row r="46" spans="1:21" ht="12.75" customHeight="1" thickBot="1" x14ac:dyDescent="0.25">
      <c r="A46" s="226" t="s">
        <v>123</v>
      </c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16"/>
    </row>
    <row r="47" spans="1:21" ht="12.75" customHeight="1" thickBot="1" x14ac:dyDescent="0.25">
      <c r="A47" s="214" t="s">
        <v>115</v>
      </c>
      <c r="B47" s="215"/>
      <c r="C47" s="215"/>
      <c r="D47" s="215"/>
      <c r="E47" s="215"/>
      <c r="F47" s="215"/>
      <c r="G47" s="215"/>
      <c r="H47" s="216"/>
      <c r="I47" s="217" t="s">
        <v>109</v>
      </c>
      <c r="J47" s="218"/>
      <c r="K47" s="217" t="s">
        <v>109</v>
      </c>
      <c r="L47" s="218"/>
      <c r="M47" s="217" t="s">
        <v>109</v>
      </c>
      <c r="N47" s="218"/>
      <c r="O47" s="217" t="s">
        <v>109</v>
      </c>
      <c r="P47" s="218"/>
      <c r="Q47" s="92"/>
    </row>
    <row r="48" spans="1:21" ht="12.75" customHeight="1" x14ac:dyDescent="0.2">
      <c r="A48" s="8" t="s">
        <v>127</v>
      </c>
      <c r="B48" s="219" t="s">
        <v>117</v>
      </c>
      <c r="C48" s="219"/>
      <c r="D48" s="219"/>
      <c r="E48" s="219"/>
      <c r="F48" s="219"/>
      <c r="G48" s="219"/>
      <c r="H48" s="219"/>
      <c r="I48" s="235">
        <f>J15</f>
        <v>2076</v>
      </c>
      <c r="J48" s="235"/>
      <c r="K48" s="222">
        <f>L15</f>
        <v>1887.27</v>
      </c>
      <c r="L48" s="223"/>
      <c r="M48" s="222">
        <f>N15</f>
        <v>1545.45</v>
      </c>
      <c r="N48" s="223"/>
      <c r="O48" s="221">
        <f>P15</f>
        <v>1491.82</v>
      </c>
      <c r="P48" s="221"/>
      <c r="Q48" s="267"/>
    </row>
    <row r="49" spans="1:21" ht="12.75" customHeight="1" x14ac:dyDescent="0.2">
      <c r="A49" s="10" t="s">
        <v>128</v>
      </c>
      <c r="B49" s="137" t="s">
        <v>116</v>
      </c>
      <c r="C49" s="137"/>
      <c r="D49" s="137"/>
      <c r="E49" s="137"/>
      <c r="F49" s="137"/>
      <c r="G49" s="137"/>
      <c r="H49" s="137"/>
      <c r="I49" s="135">
        <f>J18</f>
        <v>1481.0117567999998</v>
      </c>
      <c r="J49" s="135"/>
      <c r="K49" s="138">
        <f>L18</f>
        <v>1346.372378736</v>
      </c>
      <c r="L49" s="139"/>
      <c r="M49" s="138">
        <f>N18</f>
        <v>1102.51908456</v>
      </c>
      <c r="N49" s="139"/>
      <c r="O49" s="136">
        <f>P18</f>
        <v>1064.2596141759998</v>
      </c>
      <c r="P49" s="136"/>
      <c r="Q49" s="267"/>
    </row>
    <row r="50" spans="1:21" ht="12.75" customHeight="1" x14ac:dyDescent="0.2">
      <c r="A50" s="10" t="s">
        <v>129</v>
      </c>
      <c r="B50" s="137" t="s">
        <v>118</v>
      </c>
      <c r="C50" s="137"/>
      <c r="D50" s="137"/>
      <c r="E50" s="137"/>
      <c r="F50" s="137"/>
      <c r="G50" s="137"/>
      <c r="H50" s="137"/>
      <c r="I50" s="135">
        <f>J27</f>
        <v>993</v>
      </c>
      <c r="J50" s="135"/>
      <c r="K50" s="138">
        <f>L27</f>
        <v>993</v>
      </c>
      <c r="L50" s="139"/>
      <c r="M50" s="138">
        <f>N27</f>
        <v>993</v>
      </c>
      <c r="N50" s="139"/>
      <c r="O50" s="136">
        <f>P27</f>
        <v>993</v>
      </c>
      <c r="P50" s="136"/>
      <c r="Q50" s="267"/>
    </row>
    <row r="51" spans="1:21" ht="12.75" customHeight="1" x14ac:dyDescent="0.2">
      <c r="A51" s="10" t="s">
        <v>130</v>
      </c>
      <c r="B51" s="137" t="s">
        <v>119</v>
      </c>
      <c r="C51" s="137"/>
      <c r="D51" s="137"/>
      <c r="E51" s="137"/>
      <c r="F51" s="137"/>
      <c r="G51" s="137"/>
      <c r="H51" s="137"/>
      <c r="I51" s="135">
        <f>J32</f>
        <v>944.05083333333312</v>
      </c>
      <c r="J51" s="135"/>
      <c r="K51" s="138">
        <f>L32</f>
        <v>50.64</v>
      </c>
      <c r="L51" s="139"/>
      <c r="M51" s="138">
        <f>N32</f>
        <v>371.37312500000002</v>
      </c>
      <c r="N51" s="139"/>
      <c r="O51" s="136">
        <f>P32</f>
        <v>83.816666666666663</v>
      </c>
      <c r="P51" s="136"/>
      <c r="Q51" s="267"/>
    </row>
    <row r="52" spans="1:21" ht="12.75" customHeight="1" x14ac:dyDescent="0.2">
      <c r="A52" s="10" t="s">
        <v>131</v>
      </c>
      <c r="B52" s="137" t="s">
        <v>114</v>
      </c>
      <c r="C52" s="137"/>
      <c r="D52" s="137"/>
      <c r="E52" s="137"/>
      <c r="F52" s="137"/>
      <c r="G52" s="137"/>
      <c r="H52" s="137"/>
      <c r="I52" s="136">
        <f>J44</f>
        <v>1189.4645507638663</v>
      </c>
      <c r="J52" s="136"/>
      <c r="K52" s="138">
        <f>L44</f>
        <v>926.031634996344</v>
      </c>
      <c r="L52" s="139"/>
      <c r="M52" s="138">
        <f>N44</f>
        <v>868.67208836973987</v>
      </c>
      <c r="N52" s="139"/>
      <c r="O52" s="136">
        <f>P44</f>
        <v>786.52204480243722</v>
      </c>
      <c r="P52" s="136"/>
      <c r="Q52" s="267"/>
    </row>
    <row r="53" spans="1:21" ht="12.75" customHeight="1" x14ac:dyDescent="0.2">
      <c r="A53" s="23"/>
      <c r="B53" s="231" t="s">
        <v>132</v>
      </c>
      <c r="C53" s="232"/>
      <c r="D53" s="232"/>
      <c r="E53" s="232"/>
      <c r="F53" s="232"/>
      <c r="G53" s="232"/>
      <c r="H53" s="233"/>
      <c r="I53" s="230">
        <f>SUM(I48:J52)</f>
        <v>6683.5271408971985</v>
      </c>
      <c r="J53" s="234"/>
      <c r="K53" s="133">
        <f>SUM(K48:L52)</f>
        <v>5203.3140137323444</v>
      </c>
      <c r="L53" s="134"/>
      <c r="M53" s="133">
        <f>SUM(M48:N52)</f>
        <v>4881.0142979297398</v>
      </c>
      <c r="N53" s="134"/>
      <c r="O53" s="230">
        <f>SUM(O48:P52)</f>
        <v>4419.4183256451033</v>
      </c>
      <c r="P53" s="230"/>
      <c r="Q53" s="21"/>
    </row>
    <row r="54" spans="1:21" ht="12.75" customHeight="1" x14ac:dyDescent="0.2"/>
    <row r="55" spans="1:21" ht="12.75" customHeight="1" x14ac:dyDescent="0.2">
      <c r="A55" s="132" t="s">
        <v>124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24"/>
      <c r="L55" s="124"/>
      <c r="M55" s="124"/>
      <c r="N55" s="124"/>
      <c r="O55" s="124"/>
      <c r="P55" s="124"/>
      <c r="Q55" s="16"/>
    </row>
    <row r="56" spans="1:21" ht="13.5" customHeight="1" x14ac:dyDescent="0.2">
      <c r="A56" s="121" t="s">
        <v>142</v>
      </c>
      <c r="B56" s="195" t="s">
        <v>141</v>
      </c>
      <c r="C56" s="195"/>
      <c r="D56" s="195" t="s">
        <v>133</v>
      </c>
      <c r="E56" s="195"/>
      <c r="F56" s="195" t="s">
        <v>224</v>
      </c>
      <c r="G56" s="195"/>
      <c r="H56" s="121" t="s">
        <v>139</v>
      </c>
      <c r="I56" s="195" t="s">
        <v>140</v>
      </c>
      <c r="J56" s="195"/>
      <c r="K56" s="92"/>
      <c r="L56" s="92"/>
      <c r="M56" s="92"/>
      <c r="N56" s="92"/>
      <c r="O56" s="124"/>
      <c r="P56" s="124"/>
      <c r="Q56" s="92"/>
    </row>
    <row r="57" spans="1:21" ht="15.75" x14ac:dyDescent="0.2">
      <c r="A57" s="122" t="str">
        <f>I3</f>
        <v>Ope. de Roçadeira</v>
      </c>
      <c r="B57" s="200">
        <f>I53</f>
        <v>6683.5271408971985</v>
      </c>
      <c r="C57" s="200"/>
      <c r="D57" s="201">
        <v>1</v>
      </c>
      <c r="E57" s="201"/>
      <c r="F57" s="200">
        <f>B57*D57</f>
        <v>6683.5271408971985</v>
      </c>
      <c r="G57" s="200"/>
      <c r="H57" s="120">
        <v>12</v>
      </c>
      <c r="I57" s="202">
        <f>F57*H57</f>
        <v>80202.325690766389</v>
      </c>
      <c r="J57" s="202"/>
      <c r="K57" s="107"/>
      <c r="L57" s="107"/>
      <c r="M57" s="107"/>
      <c r="N57" s="107"/>
      <c r="O57" s="95"/>
      <c r="P57" s="95"/>
      <c r="Q57" s="24"/>
    </row>
    <row r="58" spans="1:21" ht="15.75" x14ac:dyDescent="0.2">
      <c r="A58" s="122" t="s">
        <v>196</v>
      </c>
      <c r="B58" s="200">
        <f>K53</f>
        <v>5203.3140137323444</v>
      </c>
      <c r="C58" s="200"/>
      <c r="D58" s="201">
        <v>1</v>
      </c>
      <c r="E58" s="201"/>
      <c r="F58" s="200">
        <f>B58*D58</f>
        <v>5203.3140137323444</v>
      </c>
      <c r="G58" s="200"/>
      <c r="H58" s="120">
        <v>12</v>
      </c>
      <c r="I58" s="202">
        <f>F58*H58</f>
        <v>62439.768164788133</v>
      </c>
      <c r="J58" s="202"/>
      <c r="K58" s="107"/>
      <c r="L58" s="107"/>
      <c r="M58" s="107"/>
      <c r="N58" s="107"/>
      <c r="O58" s="95"/>
      <c r="P58" s="95"/>
    </row>
    <row r="59" spans="1:21" ht="15.75" x14ac:dyDescent="0.2">
      <c r="A59" s="122" t="s">
        <v>195</v>
      </c>
      <c r="B59" s="200">
        <f>M53</f>
        <v>4881.0142979297398</v>
      </c>
      <c r="C59" s="200"/>
      <c r="D59" s="201">
        <v>4</v>
      </c>
      <c r="E59" s="201"/>
      <c r="F59" s="200">
        <f>B59*D59</f>
        <v>19524.057191718959</v>
      </c>
      <c r="G59" s="200"/>
      <c r="H59" s="120">
        <v>12</v>
      </c>
      <c r="I59" s="202">
        <f>F59*H59</f>
        <v>234288.68630062751</v>
      </c>
      <c r="J59" s="202"/>
      <c r="K59" s="107"/>
      <c r="L59" s="107"/>
      <c r="M59" s="107"/>
      <c r="N59" s="107"/>
      <c r="O59" s="95"/>
      <c r="P59" s="95"/>
    </row>
    <row r="60" spans="1:21" ht="24" customHeight="1" x14ac:dyDescent="0.2">
      <c r="A60" s="122" t="s">
        <v>180</v>
      </c>
      <c r="B60" s="200">
        <f>O53</f>
        <v>4419.4183256451033</v>
      </c>
      <c r="C60" s="200"/>
      <c r="D60" s="201">
        <v>25</v>
      </c>
      <c r="E60" s="201"/>
      <c r="F60" s="200">
        <f>B60*D60</f>
        <v>110485.45814112759</v>
      </c>
      <c r="G60" s="200"/>
      <c r="H60" s="120">
        <v>12</v>
      </c>
      <c r="I60" s="202">
        <f>F60*H60</f>
        <v>1325825.497693531</v>
      </c>
      <c r="J60" s="202"/>
      <c r="K60" s="107"/>
      <c r="L60" s="107"/>
      <c r="M60" s="107"/>
      <c r="N60" s="107"/>
      <c r="O60" s="95"/>
      <c r="P60" s="95"/>
    </row>
    <row r="61" spans="1:21" ht="15.75" x14ac:dyDescent="0.25">
      <c r="A61" s="198" t="s">
        <v>158</v>
      </c>
      <c r="B61" s="198"/>
      <c r="C61" s="198"/>
      <c r="D61" s="198">
        <f>SUM(D57:E60)</f>
        <v>31</v>
      </c>
      <c r="E61" s="198"/>
      <c r="F61" s="199">
        <f>SUM(F57:G60)</f>
        <v>141896.35648747609</v>
      </c>
      <c r="G61" s="199"/>
      <c r="H61" s="123">
        <f>H57</f>
        <v>12</v>
      </c>
      <c r="I61" s="199">
        <f>SUM(I57:J60)</f>
        <v>1702756.2778497129</v>
      </c>
      <c r="J61" s="199"/>
      <c r="K61" s="108"/>
      <c r="L61" s="108"/>
      <c r="M61" s="108"/>
      <c r="N61" s="108"/>
      <c r="O61" s="101"/>
      <c r="P61" s="102"/>
      <c r="Q61" s="102"/>
      <c r="R61" s="102"/>
      <c r="S61" s="102"/>
      <c r="T61" s="102"/>
      <c r="U61" s="103"/>
    </row>
  </sheetData>
  <mergeCells count="157">
    <mergeCell ref="B56:C56"/>
    <mergeCell ref="D56:E56"/>
    <mergeCell ref="F56:G56"/>
    <mergeCell ref="I56:J56"/>
    <mergeCell ref="O53:P53"/>
    <mergeCell ref="B53:H53"/>
    <mergeCell ref="I53:J53"/>
    <mergeCell ref="B49:H49"/>
    <mergeCell ref="M48:N48"/>
    <mergeCell ref="M49:N49"/>
    <mergeCell ref="M50:N50"/>
    <mergeCell ref="M51:N51"/>
    <mergeCell ref="M52:N52"/>
    <mergeCell ref="M53:N53"/>
    <mergeCell ref="I48:J48"/>
    <mergeCell ref="K10:L10"/>
    <mergeCell ref="M10:N10"/>
    <mergeCell ref="K21:L21"/>
    <mergeCell ref="M21:N21"/>
    <mergeCell ref="K30:L30"/>
    <mergeCell ref="M30:N30"/>
    <mergeCell ref="K35:L35"/>
    <mergeCell ref="M35:N35"/>
    <mergeCell ref="K47:L47"/>
    <mergeCell ref="M47:N47"/>
    <mergeCell ref="A20:P20"/>
    <mergeCell ref="A29:P29"/>
    <mergeCell ref="A34:P34"/>
    <mergeCell ref="A46:P46"/>
    <mergeCell ref="O21:P21"/>
    <mergeCell ref="O30:P30"/>
    <mergeCell ref="O35:P35"/>
    <mergeCell ref="I35:J35"/>
    <mergeCell ref="B30:G30"/>
    <mergeCell ref="B31:G31"/>
    <mergeCell ref="B32:H32"/>
    <mergeCell ref="I30:J30"/>
    <mergeCell ref="B25:F25"/>
    <mergeCell ref="B26:F26"/>
    <mergeCell ref="B36:F36"/>
    <mergeCell ref="G36:H36"/>
    <mergeCell ref="O52:P52"/>
    <mergeCell ref="O51:P51"/>
    <mergeCell ref="B39:F39"/>
    <mergeCell ref="B41:F41"/>
    <mergeCell ref="B42:F42"/>
    <mergeCell ref="B43:F43"/>
    <mergeCell ref="G41:H41"/>
    <mergeCell ref="O49:P49"/>
    <mergeCell ref="O50:P50"/>
    <mergeCell ref="G40:H40"/>
    <mergeCell ref="B44:F44"/>
    <mergeCell ref="G44:H44"/>
    <mergeCell ref="A47:H47"/>
    <mergeCell ref="I47:J47"/>
    <mergeCell ref="B48:H48"/>
    <mergeCell ref="B38:F38"/>
    <mergeCell ref="G38:H38"/>
    <mergeCell ref="O47:P47"/>
    <mergeCell ref="O48:P48"/>
    <mergeCell ref="G42:H42"/>
    <mergeCell ref="G43:H43"/>
    <mergeCell ref="K48:L48"/>
    <mergeCell ref="A61:C61"/>
    <mergeCell ref="D61:E61"/>
    <mergeCell ref="F61:G61"/>
    <mergeCell ref="I61:J61"/>
    <mergeCell ref="B60:C60"/>
    <mergeCell ref="D60:E60"/>
    <mergeCell ref="F60:G60"/>
    <mergeCell ref="I60:J60"/>
    <mergeCell ref="B57:C57"/>
    <mergeCell ref="D57:E57"/>
    <mergeCell ref="F57:G57"/>
    <mergeCell ref="I57:J57"/>
    <mergeCell ref="B59:C59"/>
    <mergeCell ref="D59:E59"/>
    <mergeCell ref="F59:G59"/>
    <mergeCell ref="I59:J59"/>
    <mergeCell ref="B58:C58"/>
    <mergeCell ref="D58:E58"/>
    <mergeCell ref="F58:G58"/>
    <mergeCell ref="I58:J58"/>
    <mergeCell ref="A1:J1"/>
    <mergeCell ref="B3:H3"/>
    <mergeCell ref="I3:J3"/>
    <mergeCell ref="B4:H4"/>
    <mergeCell ref="I4:J4"/>
    <mergeCell ref="B5:H5"/>
    <mergeCell ref="I5:J5"/>
    <mergeCell ref="B6:H6"/>
    <mergeCell ref="I6:J6"/>
    <mergeCell ref="A2:P2"/>
    <mergeCell ref="O3:P3"/>
    <mergeCell ref="O4:P4"/>
    <mergeCell ref="O5:P5"/>
    <mergeCell ref="O6:P6"/>
    <mergeCell ref="M3:N3"/>
    <mergeCell ref="M4:N4"/>
    <mergeCell ref="M5:N5"/>
    <mergeCell ref="M6:N6"/>
    <mergeCell ref="K3:L3"/>
    <mergeCell ref="K4:L4"/>
    <mergeCell ref="K5:L5"/>
    <mergeCell ref="K6:L6"/>
    <mergeCell ref="B8:H8"/>
    <mergeCell ref="I8:J8"/>
    <mergeCell ref="B9:H9"/>
    <mergeCell ref="I9:J9"/>
    <mergeCell ref="I7:J7"/>
    <mergeCell ref="B7:H7"/>
    <mergeCell ref="O7:P7"/>
    <mergeCell ref="O8:P8"/>
    <mergeCell ref="O9:P9"/>
    <mergeCell ref="M7:N7"/>
    <mergeCell ref="M8:N8"/>
    <mergeCell ref="K7:L7"/>
    <mergeCell ref="K8:L8"/>
    <mergeCell ref="K9:L9"/>
    <mergeCell ref="M9:N9"/>
    <mergeCell ref="R21:U22"/>
    <mergeCell ref="B22:F22"/>
    <mergeCell ref="A12:G12"/>
    <mergeCell ref="B13:G13"/>
    <mergeCell ref="B14:G14"/>
    <mergeCell ref="A17:G17"/>
    <mergeCell ref="B18:G18"/>
    <mergeCell ref="R36:U43"/>
    <mergeCell ref="B10:H10"/>
    <mergeCell ref="I10:J10"/>
    <mergeCell ref="I21:J21"/>
    <mergeCell ref="O10:P10"/>
    <mergeCell ref="A11:J11"/>
    <mergeCell ref="B27:H27"/>
    <mergeCell ref="B15:H15"/>
    <mergeCell ref="B21:F21"/>
    <mergeCell ref="G39:H39"/>
    <mergeCell ref="B35:F35"/>
    <mergeCell ref="G35:H35"/>
    <mergeCell ref="B37:F37"/>
    <mergeCell ref="G37:H37"/>
    <mergeCell ref="B40:F40"/>
    <mergeCell ref="B23:F23"/>
    <mergeCell ref="B24:F24"/>
    <mergeCell ref="A55:J55"/>
    <mergeCell ref="K53:L53"/>
    <mergeCell ref="I49:J49"/>
    <mergeCell ref="I52:J52"/>
    <mergeCell ref="B51:H51"/>
    <mergeCell ref="I50:J50"/>
    <mergeCell ref="B52:H52"/>
    <mergeCell ref="I51:J51"/>
    <mergeCell ref="B50:H50"/>
    <mergeCell ref="K49:L49"/>
    <mergeCell ref="K50:L50"/>
    <mergeCell ref="K51:L51"/>
    <mergeCell ref="K52:L52"/>
  </mergeCells>
  <pageMargins left="0.78740157480314965" right="0.19685039370078741" top="0.19685039370078741" bottom="0.19685039370078741" header="0.31496062992125984" footer="0.31496062992125984"/>
  <pageSetup paperSize="9" scale="61" orientation="landscape" horizontalDpi="0" verticalDpi="0" r:id="rId1"/>
  <ignoredErrors>
    <ignoredError sqref="I5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40" zoomScale="130" zoomScaleNormal="130" workbookViewId="0">
      <selection activeCell="B62" sqref="B62"/>
    </sheetView>
  </sheetViews>
  <sheetFormatPr defaultRowHeight="12.75" x14ac:dyDescent="0.2"/>
  <cols>
    <col min="1" max="1" width="8.42578125" style="6" bestFit="1" customWidth="1"/>
    <col min="2" max="2" width="27.85546875" style="6" customWidth="1"/>
    <col min="3" max="6" width="12" style="6" customWidth="1"/>
    <col min="7" max="7" width="53.42578125" style="6" customWidth="1"/>
    <col min="8" max="16384" width="9.140625" style="6"/>
  </cols>
  <sheetData>
    <row r="1" spans="1:7" ht="12.75" customHeight="1" thickBot="1" x14ac:dyDescent="0.25">
      <c r="A1" s="237" t="s">
        <v>72</v>
      </c>
      <c r="B1" s="238"/>
      <c r="C1" s="238"/>
      <c r="D1" s="238"/>
      <c r="E1" s="238"/>
      <c r="F1" s="239"/>
    </row>
    <row r="2" spans="1:7" ht="12.75" customHeight="1" thickBot="1" x14ac:dyDescent="0.25">
      <c r="A2" s="240" t="s">
        <v>73</v>
      </c>
      <c r="B2" s="241"/>
      <c r="C2" s="241"/>
      <c r="D2" s="241"/>
      <c r="E2" s="241"/>
      <c r="F2" s="242"/>
    </row>
    <row r="3" spans="1:7" ht="12.75" customHeight="1" thickBot="1" x14ac:dyDescent="0.25">
      <c r="A3" s="37" t="s">
        <v>20</v>
      </c>
      <c r="B3" s="38" t="s">
        <v>21</v>
      </c>
      <c r="C3" s="38" t="s">
        <v>2</v>
      </c>
      <c r="D3" s="38" t="s">
        <v>7</v>
      </c>
      <c r="E3" s="38" t="s">
        <v>9</v>
      </c>
      <c r="F3" s="43" t="s">
        <v>11</v>
      </c>
      <c r="G3" s="25" t="s">
        <v>96</v>
      </c>
    </row>
    <row r="4" spans="1:7" ht="12.75" customHeight="1" thickBot="1" x14ac:dyDescent="0.25">
      <c r="A4" s="37" t="s">
        <v>22</v>
      </c>
      <c r="B4" s="38" t="s">
        <v>2</v>
      </c>
      <c r="C4" s="39"/>
      <c r="D4" s="39"/>
      <c r="E4" s="39"/>
      <c r="F4" s="40"/>
    </row>
    <row r="5" spans="1:7" ht="12.75" customHeight="1" x14ac:dyDescent="0.2">
      <c r="A5" s="36" t="s">
        <v>23</v>
      </c>
      <c r="B5" s="32" t="s">
        <v>3</v>
      </c>
      <c r="C5" s="65">
        <v>0.2</v>
      </c>
      <c r="D5" s="32"/>
      <c r="E5" s="32"/>
      <c r="F5" s="41"/>
      <c r="G5" s="54" t="s">
        <v>100</v>
      </c>
    </row>
    <row r="6" spans="1:7" ht="12.75" customHeight="1" x14ac:dyDescent="0.2">
      <c r="A6" s="26" t="s">
        <v>24</v>
      </c>
      <c r="B6" s="2" t="s">
        <v>25</v>
      </c>
      <c r="C6" s="66">
        <v>1.4999999999999999E-2</v>
      </c>
      <c r="D6" s="2"/>
      <c r="E6" s="2"/>
      <c r="F6" s="4"/>
      <c r="G6" s="54" t="s">
        <v>103</v>
      </c>
    </row>
    <row r="7" spans="1:7" ht="12.75" customHeight="1" x14ac:dyDescent="0.2">
      <c r="A7" s="26" t="s">
        <v>26</v>
      </c>
      <c r="B7" s="2" t="s">
        <v>27</v>
      </c>
      <c r="C7" s="66">
        <v>0.01</v>
      </c>
      <c r="D7" s="2"/>
      <c r="E7" s="2"/>
      <c r="F7" s="4"/>
      <c r="G7" s="54" t="s">
        <v>149</v>
      </c>
    </row>
    <row r="8" spans="1:7" ht="12.75" customHeight="1" x14ac:dyDescent="0.2">
      <c r="A8" s="26" t="s">
        <v>28</v>
      </c>
      <c r="B8" s="2" t="s">
        <v>6</v>
      </c>
      <c r="C8" s="66">
        <v>2E-3</v>
      </c>
      <c r="D8" s="2"/>
      <c r="E8" s="2"/>
      <c r="F8" s="4"/>
      <c r="G8" s="54" t="s">
        <v>104</v>
      </c>
    </row>
    <row r="9" spans="1:7" ht="12.75" customHeight="1" x14ac:dyDescent="0.2">
      <c r="A9" s="26" t="s">
        <v>29</v>
      </c>
      <c r="B9" s="2" t="s">
        <v>5</v>
      </c>
      <c r="C9" s="66">
        <v>6.0000000000000001E-3</v>
      </c>
      <c r="D9" s="2"/>
      <c r="E9" s="2"/>
      <c r="F9" s="4"/>
      <c r="G9" s="54" t="s">
        <v>105</v>
      </c>
    </row>
    <row r="10" spans="1:7" ht="12.75" customHeight="1" x14ac:dyDescent="0.2">
      <c r="A10" s="26" t="s">
        <v>30</v>
      </c>
      <c r="B10" s="2" t="s">
        <v>31</v>
      </c>
      <c r="C10" s="66">
        <v>2.5000000000000001E-2</v>
      </c>
      <c r="D10" s="2"/>
      <c r="E10" s="2"/>
      <c r="F10" s="4"/>
      <c r="G10" s="54" t="s">
        <v>101</v>
      </c>
    </row>
    <row r="11" spans="1:7" ht="12.75" customHeight="1" x14ac:dyDescent="0.2">
      <c r="A11" s="26" t="s">
        <v>32</v>
      </c>
      <c r="B11" s="2" t="s">
        <v>33</v>
      </c>
      <c r="C11" s="66">
        <v>0.03</v>
      </c>
      <c r="D11" s="2"/>
      <c r="E11" s="2"/>
      <c r="F11" s="4"/>
      <c r="G11" s="22" t="s">
        <v>148</v>
      </c>
    </row>
    <row r="12" spans="1:7" ht="12.75" customHeight="1" thickBot="1" x14ac:dyDescent="0.25">
      <c r="A12" s="33" t="s">
        <v>34</v>
      </c>
      <c r="B12" s="3" t="s">
        <v>4</v>
      </c>
      <c r="C12" s="67">
        <v>0.08</v>
      </c>
      <c r="D12" s="3"/>
      <c r="E12" s="3"/>
      <c r="F12" s="34"/>
      <c r="G12" s="54" t="s">
        <v>102</v>
      </c>
    </row>
    <row r="13" spans="1:7" ht="12.75" customHeight="1" thickBot="1" x14ac:dyDescent="0.25">
      <c r="A13" s="37" t="s">
        <v>35</v>
      </c>
      <c r="B13" s="38" t="s">
        <v>7</v>
      </c>
      <c r="C13" s="39"/>
      <c r="D13" s="39"/>
      <c r="E13" s="39"/>
      <c r="F13" s="40"/>
    </row>
    <row r="14" spans="1:7" ht="12.75" customHeight="1" thickBot="1" x14ac:dyDescent="0.25">
      <c r="A14" s="36" t="s">
        <v>36</v>
      </c>
      <c r="B14" s="32" t="s">
        <v>37</v>
      </c>
      <c r="C14" s="32"/>
      <c r="D14" s="68" t="s">
        <v>38</v>
      </c>
      <c r="E14" s="32"/>
      <c r="F14" s="32"/>
    </row>
    <row r="15" spans="1:7" ht="12.75" customHeight="1" x14ac:dyDescent="0.2">
      <c r="A15" s="26" t="s">
        <v>39</v>
      </c>
      <c r="B15" s="2" t="s">
        <v>40</v>
      </c>
      <c r="C15" s="2"/>
      <c r="D15" s="69" t="s">
        <v>38</v>
      </c>
      <c r="E15" s="2"/>
      <c r="F15" s="4"/>
      <c r="G15" s="246" t="s">
        <v>151</v>
      </c>
    </row>
    <row r="16" spans="1:7" ht="12.75" customHeight="1" x14ac:dyDescent="0.2">
      <c r="A16" s="26" t="s">
        <v>41</v>
      </c>
      <c r="B16" s="2" t="s">
        <v>42</v>
      </c>
      <c r="C16" s="2"/>
      <c r="D16" s="66">
        <v>6.8999999999999999E-3</v>
      </c>
      <c r="E16" s="2"/>
      <c r="F16" s="4"/>
      <c r="G16" s="247"/>
    </row>
    <row r="17" spans="1:7" ht="12.75" customHeight="1" x14ac:dyDescent="0.2">
      <c r="A17" s="26" t="s">
        <v>43</v>
      </c>
      <c r="B17" s="2" t="s">
        <v>44</v>
      </c>
      <c r="C17" s="2"/>
      <c r="D17" s="66">
        <v>8.3299999999999999E-2</v>
      </c>
      <c r="E17" s="2"/>
      <c r="F17" s="4"/>
      <c r="G17" s="247"/>
    </row>
    <row r="18" spans="1:7" ht="12.75" customHeight="1" x14ac:dyDescent="0.2">
      <c r="A18" s="26" t="s">
        <v>45</v>
      </c>
      <c r="B18" s="2" t="s">
        <v>46</v>
      </c>
      <c r="C18" s="2"/>
      <c r="D18" s="66">
        <v>5.9999999999999995E-4</v>
      </c>
      <c r="E18" s="2"/>
      <c r="F18" s="4"/>
      <c r="G18" s="247"/>
    </row>
    <row r="19" spans="1:7" ht="12.75" customHeight="1" x14ac:dyDescent="0.2">
      <c r="A19" s="26" t="s">
        <v>47</v>
      </c>
      <c r="B19" s="2" t="s">
        <v>48</v>
      </c>
      <c r="C19" s="2"/>
      <c r="D19" s="66">
        <v>5.5999999999999999E-3</v>
      </c>
      <c r="E19" s="2"/>
      <c r="F19" s="4"/>
      <c r="G19" s="247"/>
    </row>
    <row r="20" spans="1:7" ht="12.75" customHeight="1" x14ac:dyDescent="0.2">
      <c r="A20" s="26" t="s">
        <v>49</v>
      </c>
      <c r="B20" s="2" t="s">
        <v>50</v>
      </c>
      <c r="C20" s="2"/>
      <c r="D20" s="69" t="s">
        <v>38</v>
      </c>
      <c r="E20" s="2"/>
      <c r="F20" s="4"/>
      <c r="G20" s="247"/>
    </row>
    <row r="21" spans="1:7" ht="12.75" customHeight="1" x14ac:dyDescent="0.2">
      <c r="A21" s="26" t="s">
        <v>51</v>
      </c>
      <c r="B21" s="2" t="s">
        <v>52</v>
      </c>
      <c r="C21" s="2"/>
      <c r="D21" s="66">
        <v>8.9999999999999998E-4</v>
      </c>
      <c r="E21" s="2"/>
      <c r="F21" s="4"/>
      <c r="G21" s="247"/>
    </row>
    <row r="22" spans="1:7" ht="12.75" customHeight="1" thickBot="1" x14ac:dyDescent="0.25">
      <c r="A22" s="26" t="s">
        <v>53</v>
      </c>
      <c r="B22" s="2" t="s">
        <v>54</v>
      </c>
      <c r="C22" s="2"/>
      <c r="D22" s="66">
        <v>9.6799999999999997E-2</v>
      </c>
      <c r="E22" s="2"/>
      <c r="F22" s="4"/>
      <c r="G22" s="248"/>
    </row>
    <row r="23" spans="1:7" ht="12.75" customHeight="1" thickBot="1" x14ac:dyDescent="0.25">
      <c r="A23" s="33" t="s">
        <v>55</v>
      </c>
      <c r="B23" s="3" t="s">
        <v>56</v>
      </c>
      <c r="C23" s="3"/>
      <c r="D23" s="67">
        <v>2.9999999999999997E-4</v>
      </c>
      <c r="E23" s="3"/>
      <c r="F23" s="3"/>
    </row>
    <row r="24" spans="1:7" ht="12.75" customHeight="1" thickBot="1" x14ac:dyDescent="0.25">
      <c r="A24" s="37" t="s">
        <v>57</v>
      </c>
      <c r="B24" s="38" t="s">
        <v>9</v>
      </c>
      <c r="C24" s="39"/>
      <c r="D24" s="39"/>
      <c r="E24" s="39"/>
      <c r="F24" s="40"/>
    </row>
    <row r="25" spans="1:7" ht="12.75" customHeight="1" x14ac:dyDescent="0.2">
      <c r="A25" s="36" t="s">
        <v>58</v>
      </c>
      <c r="B25" s="32" t="s">
        <v>10</v>
      </c>
      <c r="C25" s="32"/>
      <c r="D25" s="41"/>
      <c r="E25" s="65">
        <v>0.03</v>
      </c>
      <c r="F25" s="42"/>
    </row>
    <row r="26" spans="1:7" ht="12.75" customHeight="1" x14ac:dyDescent="0.2">
      <c r="A26" s="26" t="s">
        <v>59</v>
      </c>
      <c r="B26" s="2" t="s">
        <v>8</v>
      </c>
      <c r="C26" s="2"/>
      <c r="D26" s="4"/>
      <c r="E26" s="66">
        <v>6.9999999999999999E-4</v>
      </c>
      <c r="F26" s="5"/>
    </row>
    <row r="27" spans="1:7" ht="12.75" customHeight="1" x14ac:dyDescent="0.2">
      <c r="A27" s="26" t="s">
        <v>60</v>
      </c>
      <c r="B27" s="2" t="s">
        <v>61</v>
      </c>
      <c r="C27" s="2"/>
      <c r="D27" s="4"/>
      <c r="E27" s="66">
        <v>1.35E-2</v>
      </c>
      <c r="F27" s="5"/>
    </row>
    <row r="28" spans="1:7" ht="12.75" customHeight="1" x14ac:dyDescent="0.2">
      <c r="A28" s="26" t="s">
        <v>62</v>
      </c>
      <c r="B28" s="2" t="s">
        <v>63</v>
      </c>
      <c r="C28" s="2"/>
      <c r="D28" s="4"/>
      <c r="E28" s="66">
        <v>3.0099999999999998E-2</v>
      </c>
      <c r="F28" s="5"/>
    </row>
    <row r="29" spans="1:7" ht="12.75" customHeight="1" thickBot="1" x14ac:dyDescent="0.25">
      <c r="A29" s="33" t="s">
        <v>64</v>
      </c>
      <c r="B29" s="3" t="s">
        <v>65</v>
      </c>
      <c r="C29" s="3"/>
      <c r="D29" s="34"/>
      <c r="E29" s="67">
        <v>2.5000000000000001E-3</v>
      </c>
      <c r="F29" s="35"/>
    </row>
    <row r="30" spans="1:7" ht="12.75" customHeight="1" thickBot="1" x14ac:dyDescent="0.25">
      <c r="A30" s="37" t="s">
        <v>66</v>
      </c>
      <c r="B30" s="38" t="s">
        <v>11</v>
      </c>
      <c r="C30" s="39"/>
      <c r="D30" s="39"/>
      <c r="E30" s="39"/>
      <c r="F30" s="40"/>
    </row>
    <row r="31" spans="1:7" ht="12.75" customHeight="1" x14ac:dyDescent="0.2">
      <c r="A31" s="36" t="s">
        <v>67</v>
      </c>
      <c r="B31" s="32" t="s">
        <v>68</v>
      </c>
      <c r="C31" s="32"/>
      <c r="D31" s="32"/>
      <c r="E31" s="32"/>
      <c r="F31" s="65">
        <f>C33*D33</f>
        <v>7.1539200000000011E-2</v>
      </c>
    </row>
    <row r="32" spans="1:7" ht="12.75" customHeight="1" x14ac:dyDescent="0.2">
      <c r="A32" s="26" t="s">
        <v>69</v>
      </c>
      <c r="B32" s="3" t="s">
        <v>18</v>
      </c>
      <c r="C32" s="3"/>
      <c r="D32" s="3"/>
      <c r="E32" s="3"/>
      <c r="F32" s="66">
        <f>(E25*C12)+(E26*C33)</f>
        <v>2.6576E-3</v>
      </c>
    </row>
    <row r="33" spans="1:6" ht="12.75" customHeight="1" x14ac:dyDescent="0.2">
      <c r="A33" s="243" t="s">
        <v>70</v>
      </c>
      <c r="B33" s="244"/>
      <c r="C33" s="55">
        <f>SUM(C5:C12)</f>
        <v>0.36800000000000005</v>
      </c>
      <c r="D33" s="55">
        <f>SUM(D14:D23)</f>
        <v>0.19439999999999999</v>
      </c>
      <c r="E33" s="55">
        <f>SUM(E25:E29)</f>
        <v>7.6799999999999993E-2</v>
      </c>
      <c r="F33" s="55">
        <f>SUM(F31:F32)</f>
        <v>7.4196800000000007E-2</v>
      </c>
    </row>
    <row r="34" spans="1:6" ht="12.75" customHeight="1" x14ac:dyDescent="0.2">
      <c r="A34" s="243" t="s">
        <v>71</v>
      </c>
      <c r="B34" s="245"/>
      <c r="C34" s="245"/>
      <c r="D34" s="245"/>
      <c r="E34" s="244"/>
      <c r="F34" s="80">
        <f>C33+D33+E33+F33</f>
        <v>0.71339679999999994</v>
      </c>
    </row>
    <row r="35" spans="1:6" ht="12.75" customHeight="1" x14ac:dyDescent="0.2"/>
    <row r="36" spans="1:6" ht="12.75" customHeight="1" x14ac:dyDescent="0.2">
      <c r="A36" s="236" t="s">
        <v>19</v>
      </c>
      <c r="B36" s="236"/>
      <c r="C36" s="236"/>
      <c r="D36" s="236"/>
      <c r="E36" s="236"/>
      <c r="F36" s="236"/>
    </row>
    <row r="37" spans="1:6" ht="12.75" customHeight="1" x14ac:dyDescent="0.2">
      <c r="A37" s="137" t="s">
        <v>75</v>
      </c>
      <c r="B37" s="137"/>
      <c r="C37" s="137"/>
      <c r="D37" s="137"/>
      <c r="E37" s="137"/>
      <c r="F37" s="137"/>
    </row>
    <row r="38" spans="1:6" ht="12.75" customHeight="1" x14ac:dyDescent="0.2">
      <c r="A38" s="137" t="s">
        <v>76</v>
      </c>
      <c r="B38" s="137"/>
      <c r="C38" s="137"/>
      <c r="D38" s="137"/>
      <c r="E38" s="137"/>
      <c r="F38" s="137"/>
    </row>
    <row r="39" spans="1:6" ht="12.75" customHeight="1" x14ac:dyDescent="0.2">
      <c r="A39" s="137" t="s">
        <v>77</v>
      </c>
      <c r="B39" s="137"/>
      <c r="C39" s="137"/>
      <c r="D39" s="137"/>
      <c r="E39" s="137"/>
      <c r="F39" s="137"/>
    </row>
    <row r="40" spans="1:6" ht="12.75" customHeight="1" x14ac:dyDescent="0.2">
      <c r="A40" s="137" t="s">
        <v>78</v>
      </c>
      <c r="B40" s="137"/>
      <c r="C40" s="137"/>
      <c r="D40" s="137"/>
      <c r="E40" s="137"/>
      <c r="F40" s="137"/>
    </row>
    <row r="41" spans="1:6" ht="12.75" customHeight="1" x14ac:dyDescent="0.2">
      <c r="A41" s="137" t="s">
        <v>79</v>
      </c>
      <c r="B41" s="137"/>
      <c r="C41" s="137"/>
      <c r="D41" s="137"/>
      <c r="E41" s="137"/>
      <c r="F41" s="137"/>
    </row>
    <row r="42" spans="1:6" ht="12.75" customHeight="1" x14ac:dyDescent="0.2">
      <c r="A42" s="137" t="s">
        <v>80</v>
      </c>
      <c r="B42" s="137"/>
      <c r="C42" s="137"/>
      <c r="D42" s="137"/>
      <c r="E42" s="137"/>
      <c r="F42" s="137"/>
    </row>
    <row r="43" spans="1:6" ht="12.75" customHeight="1" x14ac:dyDescent="0.2">
      <c r="A43" s="137" t="s">
        <v>81</v>
      </c>
      <c r="B43" s="137"/>
      <c r="C43" s="137"/>
      <c r="D43" s="137"/>
      <c r="E43" s="137"/>
      <c r="F43" s="137"/>
    </row>
    <row r="44" spans="1:6" ht="12.75" customHeight="1" x14ac:dyDescent="0.2">
      <c r="A44" s="137" t="s">
        <v>74</v>
      </c>
      <c r="B44" s="137"/>
      <c r="C44" s="137"/>
      <c r="D44" s="137"/>
      <c r="E44" s="137"/>
      <c r="F44" s="137"/>
    </row>
  </sheetData>
  <mergeCells count="14">
    <mergeCell ref="A1:F1"/>
    <mergeCell ref="A2:F2"/>
    <mergeCell ref="A33:B33"/>
    <mergeCell ref="A34:E34"/>
    <mergeCell ref="G15:G22"/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9"/>
  <sheetViews>
    <sheetView topLeftCell="A82" zoomScale="145" zoomScaleNormal="145" workbookViewId="0">
      <selection activeCell="D96" sqref="D96"/>
    </sheetView>
  </sheetViews>
  <sheetFormatPr defaultRowHeight="12.75" x14ac:dyDescent="0.2"/>
  <cols>
    <col min="1" max="1" width="49.5703125" style="6" customWidth="1"/>
    <col min="2" max="2" width="20" style="6" customWidth="1"/>
    <col min="3" max="3" width="7.42578125" style="6" customWidth="1"/>
    <col min="4" max="4" width="18.7109375" style="6" bestFit="1" customWidth="1"/>
    <col min="5" max="5" width="14.140625" style="6" bestFit="1" customWidth="1"/>
    <col min="6" max="6" width="12.28515625" style="6" customWidth="1"/>
    <col min="7" max="8" width="9.140625" style="6"/>
    <col min="9" max="9" width="11" style="6" bestFit="1" customWidth="1"/>
    <col min="10" max="16384" width="9.140625" style="6"/>
  </cols>
  <sheetData>
    <row r="1" spans="1:13" ht="12.75" customHeight="1" thickBot="1" x14ac:dyDescent="0.25">
      <c r="A1" s="226" t="s">
        <v>12</v>
      </c>
      <c r="B1" s="263"/>
      <c r="C1" s="261"/>
      <c r="D1" s="261"/>
      <c r="E1" s="261"/>
      <c r="F1" s="262"/>
    </row>
    <row r="2" spans="1:13" ht="12.75" customHeight="1" thickBot="1" x14ac:dyDescent="0.25">
      <c r="A2" s="266" t="s">
        <v>14</v>
      </c>
      <c r="B2" s="131" t="s">
        <v>16</v>
      </c>
      <c r="C2" s="124"/>
      <c r="D2" s="20"/>
      <c r="E2" s="124"/>
      <c r="F2" s="124"/>
    </row>
    <row r="3" spans="1:13" ht="12.75" customHeight="1" x14ac:dyDescent="0.2">
      <c r="A3" s="264" t="s">
        <v>170</v>
      </c>
      <c r="B3" s="265">
        <v>41.91</v>
      </c>
      <c r="C3" s="259"/>
      <c r="D3" s="20"/>
      <c r="E3" s="260"/>
      <c r="F3" s="260"/>
    </row>
    <row r="4" spans="1:13" ht="12.75" customHeight="1" x14ac:dyDescent="0.2">
      <c r="A4" s="44" t="s">
        <v>169</v>
      </c>
      <c r="B4" s="70">
        <v>68.099999999999994</v>
      </c>
      <c r="C4" s="259"/>
      <c r="D4" s="20"/>
      <c r="E4" s="260"/>
      <c r="F4" s="260"/>
    </row>
    <row r="5" spans="1:13" ht="12.75" customHeight="1" x14ac:dyDescent="0.2">
      <c r="A5" s="44" t="s">
        <v>171</v>
      </c>
      <c r="B5" s="70">
        <v>83.82</v>
      </c>
      <c r="C5" s="259"/>
      <c r="D5" s="20"/>
      <c r="E5" s="260"/>
      <c r="F5" s="260"/>
    </row>
    <row r="6" spans="1:13" ht="12.75" customHeight="1" x14ac:dyDescent="0.2">
      <c r="A6" s="44" t="s">
        <v>172</v>
      </c>
      <c r="B6" s="70">
        <v>31.43</v>
      </c>
      <c r="C6" s="259"/>
      <c r="D6" s="20"/>
      <c r="E6" s="260"/>
      <c r="F6" s="260"/>
    </row>
    <row r="7" spans="1:13" ht="12.75" customHeight="1" x14ac:dyDescent="0.2">
      <c r="A7" s="44" t="s">
        <v>15</v>
      </c>
      <c r="B7" s="70">
        <v>10.48</v>
      </c>
      <c r="C7" s="259"/>
      <c r="D7" s="20"/>
      <c r="E7" s="260"/>
      <c r="F7" s="260"/>
    </row>
    <row r="8" spans="1:13" ht="12.75" customHeight="1" x14ac:dyDescent="0.2">
      <c r="A8" s="44" t="s">
        <v>173</v>
      </c>
      <c r="B8" s="70">
        <v>15.71</v>
      </c>
      <c r="C8" s="259"/>
      <c r="D8" s="20"/>
      <c r="E8" s="260"/>
      <c r="F8" s="260"/>
    </row>
    <row r="9" spans="1:13" ht="12.75" customHeight="1" x14ac:dyDescent="0.2">
      <c r="A9" s="44" t="s">
        <v>174</v>
      </c>
      <c r="B9" s="70">
        <v>36.67</v>
      </c>
      <c r="C9" s="259"/>
      <c r="D9" s="20"/>
      <c r="E9" s="260"/>
      <c r="F9" s="260"/>
    </row>
    <row r="10" spans="1:13" ht="12.75" customHeight="1" x14ac:dyDescent="0.2">
      <c r="A10" s="19" t="s">
        <v>175</v>
      </c>
      <c r="B10" s="71">
        <v>1.26</v>
      </c>
      <c r="C10" s="259"/>
      <c r="D10" s="20"/>
      <c r="E10" s="260"/>
      <c r="F10" s="260"/>
      <c r="G10" s="258"/>
      <c r="H10" s="249"/>
      <c r="I10" s="249"/>
      <c r="J10" s="249"/>
      <c r="K10" s="249"/>
      <c r="L10" s="249"/>
      <c r="M10" s="249"/>
    </row>
    <row r="11" spans="1:13" ht="12.75" customHeight="1" x14ac:dyDescent="0.2">
      <c r="A11" s="19" t="s">
        <v>176</v>
      </c>
      <c r="B11" s="71">
        <v>31.43</v>
      </c>
      <c r="C11" s="259"/>
      <c r="D11" s="20"/>
      <c r="E11" s="260"/>
      <c r="F11" s="260"/>
    </row>
    <row r="12" spans="1:13" ht="12.75" customHeight="1" x14ac:dyDescent="0.2">
      <c r="A12" s="44" t="s">
        <v>82</v>
      </c>
      <c r="B12" s="71">
        <v>73.34</v>
      </c>
      <c r="C12" s="259"/>
      <c r="D12" s="20"/>
      <c r="E12" s="260"/>
      <c r="F12" s="260"/>
    </row>
    <row r="13" spans="1:13" ht="12.75" customHeight="1" x14ac:dyDescent="0.2">
      <c r="A13" s="44" t="s">
        <v>150</v>
      </c>
      <c r="B13" s="71">
        <v>167.63</v>
      </c>
      <c r="C13" s="259"/>
      <c r="D13" s="20"/>
      <c r="E13" s="260"/>
      <c r="F13" s="260"/>
    </row>
    <row r="14" spans="1:13" ht="12.75" customHeight="1" x14ac:dyDescent="0.2">
      <c r="A14" s="19" t="s">
        <v>83</v>
      </c>
      <c r="B14" s="71">
        <v>382.41</v>
      </c>
      <c r="C14" s="6" t="s">
        <v>218</v>
      </c>
      <c r="D14" s="20"/>
      <c r="E14" s="260"/>
      <c r="F14" s="260"/>
    </row>
    <row r="15" spans="1:13" ht="12.75" customHeight="1" x14ac:dyDescent="0.2">
      <c r="A15" s="19" t="s">
        <v>181</v>
      </c>
      <c r="B15" s="71">
        <v>6.01</v>
      </c>
      <c r="D15" s="20"/>
      <c r="E15" s="260"/>
      <c r="F15" s="260"/>
    </row>
    <row r="16" spans="1:13" ht="12.75" customHeight="1" x14ac:dyDescent="0.2">
      <c r="A16" s="19" t="s">
        <v>153</v>
      </c>
      <c r="B16" s="71">
        <v>356.22</v>
      </c>
      <c r="C16" s="6" t="s">
        <v>217</v>
      </c>
      <c r="D16" s="20"/>
      <c r="E16" s="260"/>
      <c r="F16" s="260"/>
    </row>
    <row r="17" spans="1:9" ht="12.75" customHeight="1" x14ac:dyDescent="0.2">
      <c r="A17" s="19" t="s">
        <v>182</v>
      </c>
      <c r="B17" s="71">
        <v>6.26</v>
      </c>
      <c r="C17" s="259"/>
      <c r="D17" s="20"/>
      <c r="E17" s="260"/>
      <c r="F17" s="260"/>
    </row>
    <row r="18" spans="1:9" ht="12.75" customHeight="1" x14ac:dyDescent="0.2">
      <c r="A18" s="19" t="s">
        <v>177</v>
      </c>
      <c r="B18" s="71">
        <v>366.7</v>
      </c>
      <c r="C18" s="259"/>
      <c r="D18" s="20"/>
      <c r="E18" s="260"/>
      <c r="F18" s="260"/>
    </row>
    <row r="19" spans="1:9" ht="12.75" customHeight="1" x14ac:dyDescent="0.2">
      <c r="A19" s="19" t="s">
        <v>84</v>
      </c>
      <c r="B19" s="71">
        <v>20.95</v>
      </c>
      <c r="C19" s="259"/>
      <c r="D19" s="20"/>
      <c r="E19" s="260"/>
      <c r="F19" s="260"/>
    </row>
    <row r="20" spans="1:9" ht="12.75" customHeight="1" x14ac:dyDescent="0.2">
      <c r="A20" s="19" t="s">
        <v>85</v>
      </c>
      <c r="B20" s="71">
        <v>36.67</v>
      </c>
      <c r="C20" s="259"/>
      <c r="D20" s="20"/>
      <c r="E20" s="260"/>
      <c r="F20" s="260"/>
    </row>
    <row r="22" spans="1:9" x14ac:dyDescent="0.2">
      <c r="A22" s="93" t="s">
        <v>183</v>
      </c>
    </row>
    <row r="23" spans="1:9" x14ac:dyDescent="0.2">
      <c r="A23" s="93" t="s">
        <v>184</v>
      </c>
      <c r="F23" s="94"/>
    </row>
    <row r="25" spans="1:9" ht="24" customHeight="1" thickBot="1" x14ac:dyDescent="0.25"/>
    <row r="26" spans="1:9" ht="12.75" customHeight="1" thickBot="1" x14ac:dyDescent="0.25">
      <c r="A26" s="125" t="s">
        <v>0</v>
      </c>
      <c r="B26" s="241" t="s">
        <v>179</v>
      </c>
      <c r="C26" s="241"/>
      <c r="D26" s="126" t="s">
        <v>195</v>
      </c>
      <c r="E26" s="241" t="s">
        <v>156</v>
      </c>
      <c r="F26" s="241"/>
      <c r="G26" s="241" t="s">
        <v>196</v>
      </c>
      <c r="H26" s="242"/>
    </row>
    <row r="27" spans="1:9" x14ac:dyDescent="0.2">
      <c r="A27" s="114" t="s">
        <v>13</v>
      </c>
      <c r="B27" s="250">
        <v>25</v>
      </c>
      <c r="C27" s="250"/>
      <c r="D27" s="118">
        <v>4</v>
      </c>
      <c r="E27" s="251">
        <v>1</v>
      </c>
      <c r="F27" s="251"/>
      <c r="G27" s="251">
        <v>1</v>
      </c>
      <c r="H27" s="251"/>
    </row>
    <row r="28" spans="1:9" x14ac:dyDescent="0.2">
      <c r="A28" s="44" t="s">
        <v>170</v>
      </c>
      <c r="B28" s="197">
        <v>200</v>
      </c>
      <c r="C28" s="197"/>
      <c r="D28" s="112">
        <v>32</v>
      </c>
      <c r="E28" s="252">
        <v>8</v>
      </c>
      <c r="F28" s="252"/>
      <c r="G28" s="253">
        <v>8</v>
      </c>
      <c r="H28" s="253"/>
      <c r="I28" s="6" t="s">
        <v>197</v>
      </c>
    </row>
    <row r="29" spans="1:9" x14ac:dyDescent="0.2">
      <c r="A29" s="44" t="s">
        <v>169</v>
      </c>
      <c r="B29" s="197">
        <v>100</v>
      </c>
      <c r="C29" s="197"/>
      <c r="D29" s="112">
        <v>16</v>
      </c>
      <c r="E29" s="252">
        <v>4</v>
      </c>
      <c r="F29" s="252"/>
      <c r="G29" s="253">
        <v>4</v>
      </c>
      <c r="H29" s="253"/>
      <c r="I29" s="6" t="s">
        <v>198</v>
      </c>
    </row>
    <row r="30" spans="1:9" x14ac:dyDescent="0.2">
      <c r="A30" s="44" t="s">
        <v>171</v>
      </c>
      <c r="B30" s="197">
        <v>50</v>
      </c>
      <c r="C30" s="197"/>
      <c r="D30" s="112">
        <v>8</v>
      </c>
      <c r="E30" s="252">
        <v>2</v>
      </c>
      <c r="F30" s="252"/>
      <c r="G30" s="253"/>
      <c r="H30" s="253"/>
      <c r="I30" s="6" t="s">
        <v>200</v>
      </c>
    </row>
    <row r="31" spans="1:9" x14ac:dyDescent="0.2">
      <c r="A31" s="44" t="s">
        <v>172</v>
      </c>
      <c r="B31" s="197">
        <v>150</v>
      </c>
      <c r="C31" s="197"/>
      <c r="D31" s="112">
        <v>24</v>
      </c>
      <c r="E31" s="252">
        <v>6</v>
      </c>
      <c r="F31" s="252"/>
      <c r="G31" s="253"/>
      <c r="H31" s="253"/>
      <c r="I31" s="6" t="s">
        <v>201</v>
      </c>
    </row>
    <row r="32" spans="1:9" x14ac:dyDescent="0.2">
      <c r="A32" s="44" t="s">
        <v>15</v>
      </c>
      <c r="B32" s="197">
        <v>25</v>
      </c>
      <c r="C32" s="197"/>
      <c r="D32" s="112">
        <v>8</v>
      </c>
      <c r="E32" s="252">
        <v>1</v>
      </c>
      <c r="F32" s="252"/>
      <c r="G32" s="253"/>
      <c r="H32" s="253"/>
      <c r="I32" s="6" t="s">
        <v>202</v>
      </c>
    </row>
    <row r="33" spans="1:13" x14ac:dyDescent="0.2">
      <c r="A33" s="44" t="s">
        <v>173</v>
      </c>
      <c r="B33" s="197">
        <v>50</v>
      </c>
      <c r="C33" s="197"/>
      <c r="D33" s="112">
        <v>8</v>
      </c>
      <c r="E33" s="252">
        <v>2</v>
      </c>
      <c r="F33" s="252"/>
      <c r="G33" s="253"/>
      <c r="H33" s="253"/>
      <c r="I33" s="6" t="s">
        <v>203</v>
      </c>
    </row>
    <row r="34" spans="1:13" x14ac:dyDescent="0.2">
      <c r="A34" s="44" t="s">
        <v>174</v>
      </c>
      <c r="B34" s="197"/>
      <c r="C34" s="197"/>
      <c r="D34" s="112">
        <v>8</v>
      </c>
      <c r="E34" s="252"/>
      <c r="F34" s="252"/>
      <c r="G34" s="253"/>
      <c r="H34" s="253"/>
      <c r="I34" s="6" t="s">
        <v>204</v>
      </c>
    </row>
    <row r="35" spans="1:13" x14ac:dyDescent="0.2">
      <c r="A35" s="19" t="s">
        <v>175</v>
      </c>
      <c r="B35" s="195"/>
      <c r="C35" s="195"/>
      <c r="D35" s="113">
        <v>11520</v>
      </c>
      <c r="E35" s="252"/>
      <c r="F35" s="252"/>
      <c r="G35" s="254"/>
      <c r="H35" s="254"/>
      <c r="I35" s="110" t="s">
        <v>205</v>
      </c>
      <c r="J35" s="110"/>
      <c r="K35" s="110"/>
      <c r="L35" s="110"/>
      <c r="M35" s="110"/>
    </row>
    <row r="36" spans="1:13" x14ac:dyDescent="0.2">
      <c r="A36" s="19" t="s">
        <v>176</v>
      </c>
      <c r="B36" s="195"/>
      <c r="C36" s="195"/>
      <c r="D36" s="113">
        <v>8</v>
      </c>
      <c r="E36" s="252"/>
      <c r="F36" s="252"/>
      <c r="G36" s="254"/>
      <c r="H36" s="254"/>
      <c r="I36" s="6" t="s">
        <v>206</v>
      </c>
    </row>
    <row r="37" spans="1:13" x14ac:dyDescent="0.2">
      <c r="A37" s="44" t="s">
        <v>82</v>
      </c>
      <c r="B37" s="195"/>
      <c r="C37" s="195"/>
      <c r="D37" s="113"/>
      <c r="E37" s="252">
        <v>2</v>
      </c>
      <c r="F37" s="252"/>
      <c r="G37" s="254"/>
      <c r="H37" s="254"/>
      <c r="I37" s="6" t="s">
        <v>207</v>
      </c>
    </row>
    <row r="38" spans="1:13" x14ac:dyDescent="0.2">
      <c r="A38" s="44" t="s">
        <v>150</v>
      </c>
      <c r="B38" s="195"/>
      <c r="C38" s="195"/>
      <c r="D38" s="113"/>
      <c r="E38" s="252">
        <v>2</v>
      </c>
      <c r="F38" s="252"/>
      <c r="G38" s="254"/>
      <c r="H38" s="254"/>
      <c r="I38" s="6" t="s">
        <v>208</v>
      </c>
    </row>
    <row r="39" spans="1:13" x14ac:dyDescent="0.2">
      <c r="A39" s="19" t="s">
        <v>83</v>
      </c>
      <c r="B39" s="195"/>
      <c r="C39" s="195"/>
      <c r="D39" s="113"/>
      <c r="E39" s="252">
        <v>1</v>
      </c>
      <c r="F39" s="252"/>
      <c r="G39" s="254"/>
      <c r="H39" s="254"/>
      <c r="I39" s="6" t="s">
        <v>209</v>
      </c>
    </row>
    <row r="40" spans="1:13" x14ac:dyDescent="0.2">
      <c r="A40" s="19" t="s">
        <v>199</v>
      </c>
      <c r="B40" s="195"/>
      <c r="C40" s="195"/>
      <c r="D40" s="113"/>
      <c r="E40" s="252">
        <v>1040</v>
      </c>
      <c r="F40" s="252"/>
      <c r="G40" s="254"/>
      <c r="H40" s="254"/>
      <c r="I40" s="6" t="s">
        <v>210</v>
      </c>
    </row>
    <row r="41" spans="1:13" x14ac:dyDescent="0.2">
      <c r="A41" s="19" t="s">
        <v>153</v>
      </c>
      <c r="B41" s="195"/>
      <c r="C41" s="195"/>
      <c r="D41" s="113"/>
      <c r="E41" s="252">
        <v>1</v>
      </c>
      <c r="F41" s="252"/>
      <c r="G41" s="254"/>
      <c r="H41" s="254"/>
      <c r="I41" s="6" t="s">
        <v>211</v>
      </c>
    </row>
    <row r="42" spans="1:13" x14ac:dyDescent="0.2">
      <c r="A42" s="19" t="s">
        <v>182</v>
      </c>
      <c r="B42" s="195"/>
      <c r="C42" s="195"/>
      <c r="D42" s="113"/>
      <c r="E42" s="252">
        <v>320</v>
      </c>
      <c r="F42" s="252"/>
      <c r="G42" s="254"/>
      <c r="H42" s="254"/>
      <c r="I42" s="6" t="s">
        <v>212</v>
      </c>
    </row>
    <row r="43" spans="1:13" x14ac:dyDescent="0.2">
      <c r="A43" s="19" t="s">
        <v>177</v>
      </c>
      <c r="B43" s="195"/>
      <c r="C43" s="195"/>
      <c r="D43" s="113"/>
      <c r="E43" s="252">
        <v>2</v>
      </c>
      <c r="F43" s="252"/>
      <c r="G43" s="254"/>
      <c r="H43" s="254"/>
      <c r="I43" s="6" t="s">
        <v>213</v>
      </c>
    </row>
    <row r="44" spans="1:13" x14ac:dyDescent="0.2">
      <c r="A44" s="19" t="s">
        <v>84</v>
      </c>
      <c r="B44" s="195"/>
      <c r="C44" s="195"/>
      <c r="D44" s="113"/>
      <c r="E44" s="252">
        <v>2</v>
      </c>
      <c r="F44" s="252"/>
      <c r="G44" s="254"/>
      <c r="H44" s="254"/>
      <c r="I44" s="6" t="s">
        <v>214</v>
      </c>
    </row>
    <row r="45" spans="1:13" x14ac:dyDescent="0.2">
      <c r="A45" s="19" t="s">
        <v>216</v>
      </c>
      <c r="B45" s="195"/>
      <c r="C45" s="195"/>
      <c r="D45" s="111"/>
      <c r="E45" s="252">
        <v>2</v>
      </c>
      <c r="F45" s="252"/>
      <c r="G45" s="195"/>
      <c r="H45" s="195"/>
      <c r="I45" s="6" t="s">
        <v>215</v>
      </c>
    </row>
    <row r="49" spans="1:6" x14ac:dyDescent="0.2">
      <c r="A49" s="256" t="s">
        <v>179</v>
      </c>
      <c r="B49" s="256"/>
      <c r="C49" s="256"/>
      <c r="D49" s="256"/>
      <c r="E49" s="256"/>
    </row>
    <row r="50" spans="1:6" x14ac:dyDescent="0.2">
      <c r="A50" s="129" t="s">
        <v>219</v>
      </c>
      <c r="B50" s="255" t="s">
        <v>220</v>
      </c>
      <c r="C50" s="255"/>
      <c r="D50" s="129" t="s">
        <v>221</v>
      </c>
      <c r="E50" s="130" t="s">
        <v>222</v>
      </c>
    </row>
    <row r="51" spans="1:6" x14ac:dyDescent="0.2">
      <c r="A51" s="44" t="s">
        <v>170</v>
      </c>
      <c r="B51" s="195">
        <f>B28</f>
        <v>200</v>
      </c>
      <c r="C51" s="195"/>
      <c r="D51" s="115">
        <f>B51*B3</f>
        <v>8382</v>
      </c>
      <c r="E51" s="115">
        <f>D51/12</f>
        <v>698.5</v>
      </c>
    </row>
    <row r="52" spans="1:6" x14ac:dyDescent="0.2">
      <c r="A52" s="44" t="s">
        <v>169</v>
      </c>
      <c r="B52" s="195">
        <f>B29</f>
        <v>100</v>
      </c>
      <c r="C52" s="195"/>
      <c r="D52" s="115">
        <f>B52*B4</f>
        <v>6809.9999999999991</v>
      </c>
      <c r="E52" s="115">
        <f t="shared" ref="E52:E56" si="0">D52/12</f>
        <v>567.49999999999989</v>
      </c>
    </row>
    <row r="53" spans="1:6" x14ac:dyDescent="0.2">
      <c r="A53" s="44" t="s">
        <v>171</v>
      </c>
      <c r="B53" s="195">
        <f>B30</f>
        <v>50</v>
      </c>
      <c r="C53" s="195"/>
      <c r="D53" s="115">
        <f>B53*B5</f>
        <v>4191</v>
      </c>
      <c r="E53" s="115">
        <f t="shared" si="0"/>
        <v>349.25</v>
      </c>
    </row>
    <row r="54" spans="1:6" x14ac:dyDescent="0.2">
      <c r="A54" s="44" t="s">
        <v>172</v>
      </c>
      <c r="B54" s="195">
        <f>B31</f>
        <v>150</v>
      </c>
      <c r="C54" s="195"/>
      <c r="D54" s="115">
        <f>B54*B6</f>
        <v>4714.5</v>
      </c>
      <c r="E54" s="115">
        <f t="shared" si="0"/>
        <v>392.875</v>
      </c>
    </row>
    <row r="55" spans="1:6" x14ac:dyDescent="0.2">
      <c r="A55" s="44" t="s">
        <v>15</v>
      </c>
      <c r="B55" s="195">
        <f>B32</f>
        <v>25</v>
      </c>
      <c r="C55" s="195"/>
      <c r="D55" s="115">
        <f>B7*B55</f>
        <v>262</v>
      </c>
      <c r="E55" s="115">
        <f t="shared" si="0"/>
        <v>21.833333333333332</v>
      </c>
    </row>
    <row r="56" spans="1:6" x14ac:dyDescent="0.2">
      <c r="A56" s="44" t="s">
        <v>173</v>
      </c>
      <c r="B56" s="195">
        <f>B33</f>
        <v>50</v>
      </c>
      <c r="C56" s="195"/>
      <c r="D56" s="115">
        <f>B8*B56</f>
        <v>785.5</v>
      </c>
      <c r="E56" s="115">
        <f t="shared" si="0"/>
        <v>65.458333333333329</v>
      </c>
    </row>
    <row r="57" spans="1:6" x14ac:dyDescent="0.2">
      <c r="D57" s="115">
        <f>SUM(D51:D56)</f>
        <v>25145</v>
      </c>
      <c r="E57" s="115">
        <f>SUM(E51:E56)</f>
        <v>2095.4166666666665</v>
      </c>
    </row>
    <row r="60" spans="1:6" x14ac:dyDescent="0.2">
      <c r="A60" s="256" t="s">
        <v>195</v>
      </c>
      <c r="B60" s="256"/>
      <c r="C60" s="256"/>
      <c r="D60" s="256"/>
      <c r="E60" s="256"/>
    </row>
    <row r="61" spans="1:6" x14ac:dyDescent="0.2">
      <c r="A61" s="129" t="s">
        <v>219</v>
      </c>
      <c r="B61" s="255" t="s">
        <v>220</v>
      </c>
      <c r="C61" s="255"/>
      <c r="D61" s="129" t="s">
        <v>221</v>
      </c>
      <c r="E61" s="130" t="s">
        <v>222</v>
      </c>
    </row>
    <row r="62" spans="1:6" x14ac:dyDescent="0.2">
      <c r="A62" s="44" t="s">
        <v>170</v>
      </c>
      <c r="B62" s="243">
        <v>32</v>
      </c>
      <c r="C62" s="244"/>
      <c r="D62" s="83">
        <f>B3</f>
        <v>41.91</v>
      </c>
      <c r="E62" s="83">
        <f>D62/12</f>
        <v>3.4924999999999997</v>
      </c>
      <c r="F62" s="116"/>
    </row>
    <row r="63" spans="1:6" x14ac:dyDescent="0.2">
      <c r="A63" s="44" t="s">
        <v>169</v>
      </c>
      <c r="B63" s="243">
        <v>16</v>
      </c>
      <c r="C63" s="244"/>
      <c r="D63" s="83">
        <f>B63*B4</f>
        <v>1089.5999999999999</v>
      </c>
      <c r="E63" s="83">
        <f t="shared" ref="E63:E71" si="1">D63/12</f>
        <v>90.8</v>
      </c>
      <c r="F63" s="116"/>
    </row>
    <row r="64" spans="1:6" x14ac:dyDescent="0.2">
      <c r="A64" s="44" t="s">
        <v>171</v>
      </c>
      <c r="B64" s="243">
        <v>8</v>
      </c>
      <c r="C64" s="244"/>
      <c r="D64" s="83">
        <f>B64*B5</f>
        <v>670.56</v>
      </c>
      <c r="E64" s="83">
        <f t="shared" si="1"/>
        <v>55.879999999999995</v>
      </c>
      <c r="F64" s="116"/>
    </row>
    <row r="65" spans="1:6" x14ac:dyDescent="0.2">
      <c r="A65" s="44" t="s">
        <v>172</v>
      </c>
      <c r="B65" s="243">
        <v>24</v>
      </c>
      <c r="C65" s="244"/>
      <c r="D65" s="83">
        <f>B65*B6</f>
        <v>754.31999999999994</v>
      </c>
      <c r="E65" s="83">
        <f t="shared" si="1"/>
        <v>62.859999999999992</v>
      </c>
      <c r="F65" s="116"/>
    </row>
    <row r="66" spans="1:6" x14ac:dyDescent="0.2">
      <c r="A66" s="44" t="s">
        <v>15</v>
      </c>
      <c r="B66" s="243">
        <v>8</v>
      </c>
      <c r="C66" s="244"/>
      <c r="D66" s="83">
        <f>B66*B7</f>
        <v>83.84</v>
      </c>
      <c r="E66" s="83">
        <f t="shared" si="1"/>
        <v>6.9866666666666672</v>
      </c>
      <c r="F66" s="116"/>
    </row>
    <row r="67" spans="1:6" x14ac:dyDescent="0.2">
      <c r="A67" s="44" t="s">
        <v>173</v>
      </c>
      <c r="B67" s="243">
        <v>8</v>
      </c>
      <c r="C67" s="244"/>
      <c r="D67" s="83">
        <f>B67*B8</f>
        <v>125.68</v>
      </c>
      <c r="E67" s="83">
        <f t="shared" si="1"/>
        <v>10.473333333333334</v>
      </c>
      <c r="F67" s="116"/>
    </row>
    <row r="68" spans="1:6" x14ac:dyDescent="0.2">
      <c r="A68" s="44" t="s">
        <v>174</v>
      </c>
      <c r="B68" s="243">
        <v>8</v>
      </c>
      <c r="C68" s="244"/>
      <c r="D68" s="83">
        <f>B68*B9</f>
        <v>293.36</v>
      </c>
      <c r="E68" s="83">
        <f t="shared" si="1"/>
        <v>24.446666666666669</v>
      </c>
      <c r="F68" s="116"/>
    </row>
    <row r="69" spans="1:6" x14ac:dyDescent="0.2">
      <c r="A69" s="19" t="s">
        <v>175</v>
      </c>
      <c r="B69" s="243">
        <v>11520</v>
      </c>
      <c r="C69" s="244"/>
      <c r="D69" s="106">
        <f>B69*B10</f>
        <v>14515.2</v>
      </c>
      <c r="E69" s="83">
        <f t="shared" si="1"/>
        <v>1209.6000000000001</v>
      </c>
      <c r="F69" s="116"/>
    </row>
    <row r="70" spans="1:6" x14ac:dyDescent="0.2">
      <c r="A70" s="19" t="s">
        <v>176</v>
      </c>
      <c r="B70" s="243">
        <v>8</v>
      </c>
      <c r="C70" s="245"/>
      <c r="D70" s="83">
        <f>B70*B11</f>
        <v>251.44</v>
      </c>
      <c r="E70" s="83">
        <f t="shared" si="1"/>
        <v>20.953333333333333</v>
      </c>
      <c r="F70" s="116"/>
    </row>
    <row r="71" spans="1:6" x14ac:dyDescent="0.2">
      <c r="D71" s="83">
        <f>SUM(D62:D70)</f>
        <v>17825.91</v>
      </c>
      <c r="E71" s="83">
        <f t="shared" si="1"/>
        <v>1485.4925000000001</v>
      </c>
      <c r="F71" s="116"/>
    </row>
    <row r="72" spans="1:6" x14ac:dyDescent="0.2">
      <c r="D72" s="116"/>
      <c r="E72" s="116"/>
      <c r="F72" s="116"/>
    </row>
    <row r="73" spans="1:6" x14ac:dyDescent="0.2">
      <c r="D73" s="116"/>
      <c r="E73" s="116"/>
      <c r="F73" s="116"/>
    </row>
    <row r="74" spans="1:6" x14ac:dyDescent="0.2">
      <c r="A74" s="256" t="s">
        <v>223</v>
      </c>
      <c r="B74" s="256"/>
      <c r="C74" s="256"/>
      <c r="D74" s="256"/>
      <c r="E74" s="256"/>
      <c r="F74" s="116"/>
    </row>
    <row r="75" spans="1:6" x14ac:dyDescent="0.2">
      <c r="A75" s="129" t="s">
        <v>219</v>
      </c>
      <c r="B75" s="255" t="s">
        <v>220</v>
      </c>
      <c r="C75" s="255"/>
      <c r="D75" s="129" t="s">
        <v>221</v>
      </c>
      <c r="E75" s="130" t="s">
        <v>222</v>
      </c>
      <c r="F75" s="116"/>
    </row>
    <row r="76" spans="1:6" ht="13.5" customHeight="1" x14ac:dyDescent="0.2">
      <c r="A76" s="44" t="s">
        <v>170</v>
      </c>
      <c r="B76" s="252">
        <f>E28</f>
        <v>8</v>
      </c>
      <c r="C76" s="252"/>
      <c r="D76" s="83">
        <f>B76*B3</f>
        <v>335.28</v>
      </c>
      <c r="E76" s="83">
        <f>D76/12</f>
        <v>27.939999999999998</v>
      </c>
      <c r="F76" s="116"/>
    </row>
    <row r="77" spans="1:6" x14ac:dyDescent="0.2">
      <c r="A77" s="44" t="s">
        <v>169</v>
      </c>
      <c r="B77" s="252">
        <f>E29</f>
        <v>4</v>
      </c>
      <c r="C77" s="252"/>
      <c r="D77" s="83">
        <f>B77*B4</f>
        <v>272.39999999999998</v>
      </c>
      <c r="E77" s="83">
        <f t="shared" ref="E77:E91" si="2">D77/12</f>
        <v>22.7</v>
      </c>
      <c r="F77" s="116"/>
    </row>
    <row r="78" spans="1:6" x14ac:dyDescent="0.2">
      <c r="A78" s="44" t="s">
        <v>171</v>
      </c>
      <c r="B78" s="252">
        <f>E30</f>
        <v>2</v>
      </c>
      <c r="C78" s="252"/>
      <c r="D78" s="83">
        <f>B78*B5</f>
        <v>167.64</v>
      </c>
      <c r="E78" s="83">
        <f t="shared" si="2"/>
        <v>13.969999999999999</v>
      </c>
      <c r="F78" s="116"/>
    </row>
    <row r="79" spans="1:6" x14ac:dyDescent="0.2">
      <c r="A79" s="44" t="s">
        <v>172</v>
      </c>
      <c r="B79" s="252">
        <f>E31</f>
        <v>6</v>
      </c>
      <c r="C79" s="252"/>
      <c r="D79" s="83">
        <f>B79*B6</f>
        <v>188.57999999999998</v>
      </c>
      <c r="E79" s="83">
        <f t="shared" si="2"/>
        <v>15.714999999999998</v>
      </c>
      <c r="F79" s="116"/>
    </row>
    <row r="80" spans="1:6" x14ac:dyDescent="0.2">
      <c r="A80" s="44" t="s">
        <v>15</v>
      </c>
      <c r="B80" s="252">
        <f>E32</f>
        <v>1</v>
      </c>
      <c r="C80" s="252"/>
      <c r="D80" s="83">
        <f>B80*B7</f>
        <v>10.48</v>
      </c>
      <c r="E80" s="83">
        <f t="shared" si="2"/>
        <v>0.87333333333333341</v>
      </c>
      <c r="F80" s="116"/>
    </row>
    <row r="81" spans="1:6" x14ac:dyDescent="0.2">
      <c r="A81" s="44" t="s">
        <v>173</v>
      </c>
      <c r="B81" s="252">
        <f>E33</f>
        <v>2</v>
      </c>
      <c r="C81" s="252"/>
      <c r="D81" s="83">
        <f>B81*B8</f>
        <v>31.42</v>
      </c>
      <c r="E81" s="83">
        <f t="shared" si="2"/>
        <v>2.6183333333333336</v>
      </c>
      <c r="F81" s="116"/>
    </row>
    <row r="82" spans="1:6" x14ac:dyDescent="0.2">
      <c r="A82" s="44" t="s">
        <v>82</v>
      </c>
      <c r="B82" s="252">
        <f>E37</f>
        <v>2</v>
      </c>
      <c r="C82" s="252"/>
      <c r="D82" s="117">
        <f>B82*B12</f>
        <v>146.68</v>
      </c>
      <c r="E82" s="83">
        <f t="shared" si="2"/>
        <v>12.223333333333334</v>
      </c>
      <c r="F82" s="116"/>
    </row>
    <row r="83" spans="1:6" x14ac:dyDescent="0.2">
      <c r="A83" s="44" t="s">
        <v>150</v>
      </c>
      <c r="B83" s="252">
        <f>E38</f>
        <v>2</v>
      </c>
      <c r="C83" s="252"/>
      <c r="D83" s="117">
        <f>B83*B13</f>
        <v>335.26</v>
      </c>
      <c r="E83" s="83">
        <f t="shared" si="2"/>
        <v>27.938333333333333</v>
      </c>
      <c r="F83" s="116"/>
    </row>
    <row r="84" spans="1:6" x14ac:dyDescent="0.2">
      <c r="A84" s="19" t="s">
        <v>83</v>
      </c>
      <c r="B84" s="252">
        <f>E39</f>
        <v>1</v>
      </c>
      <c r="C84" s="252"/>
      <c r="D84" s="117">
        <f>B84*B14</f>
        <v>382.41</v>
      </c>
      <c r="E84" s="83">
        <f t="shared" si="2"/>
        <v>31.867500000000003</v>
      </c>
      <c r="F84" s="116"/>
    </row>
    <row r="85" spans="1:6" x14ac:dyDescent="0.2">
      <c r="A85" s="19" t="s">
        <v>199</v>
      </c>
      <c r="B85" s="252">
        <v>1040</v>
      </c>
      <c r="C85" s="252"/>
      <c r="D85" s="117">
        <f>B85*B15</f>
        <v>6250.4</v>
      </c>
      <c r="E85" s="83">
        <f t="shared" si="2"/>
        <v>520.86666666666667</v>
      </c>
      <c r="F85" s="116"/>
    </row>
    <row r="86" spans="1:6" x14ac:dyDescent="0.2">
      <c r="A86" s="19" t="s">
        <v>153</v>
      </c>
      <c r="B86" s="252">
        <v>1</v>
      </c>
      <c r="C86" s="252"/>
      <c r="D86" s="117">
        <f>B86*B16</f>
        <v>356.22</v>
      </c>
      <c r="E86" s="83">
        <f t="shared" si="2"/>
        <v>29.685000000000002</v>
      </c>
      <c r="F86" s="116"/>
    </row>
    <row r="87" spans="1:6" x14ac:dyDescent="0.2">
      <c r="A87" s="19" t="s">
        <v>182</v>
      </c>
      <c r="B87" s="252">
        <v>320</v>
      </c>
      <c r="C87" s="252"/>
      <c r="D87" s="117">
        <f>B87*B17</f>
        <v>2003.1999999999998</v>
      </c>
      <c r="E87" s="83">
        <f t="shared" si="2"/>
        <v>166.93333333333331</v>
      </c>
      <c r="F87" s="116"/>
    </row>
    <row r="88" spans="1:6" x14ac:dyDescent="0.2">
      <c r="A88" s="19" t="s">
        <v>177</v>
      </c>
      <c r="B88" s="252">
        <f>E43</f>
        <v>2</v>
      </c>
      <c r="C88" s="252"/>
      <c r="D88" s="117">
        <f>B88*B18</f>
        <v>733.4</v>
      </c>
      <c r="E88" s="83">
        <f t="shared" si="2"/>
        <v>61.116666666666667</v>
      </c>
      <c r="F88" s="116"/>
    </row>
    <row r="89" spans="1:6" x14ac:dyDescent="0.2">
      <c r="A89" s="19" t="s">
        <v>84</v>
      </c>
      <c r="B89" s="252">
        <f>E44</f>
        <v>2</v>
      </c>
      <c r="C89" s="252"/>
      <c r="D89" s="117">
        <f>B89*B19</f>
        <v>41.9</v>
      </c>
      <c r="E89" s="83">
        <f t="shared" si="2"/>
        <v>3.4916666666666667</v>
      </c>
      <c r="F89" s="116"/>
    </row>
    <row r="90" spans="1:6" x14ac:dyDescent="0.2">
      <c r="A90" s="19" t="s">
        <v>216</v>
      </c>
      <c r="B90" s="252">
        <f>E45</f>
        <v>2</v>
      </c>
      <c r="C90" s="252"/>
      <c r="D90" s="117">
        <f>B90*B20</f>
        <v>73.34</v>
      </c>
      <c r="E90" s="83">
        <f t="shared" si="2"/>
        <v>6.1116666666666672</v>
      </c>
      <c r="F90" s="116"/>
    </row>
    <row r="91" spans="1:6" x14ac:dyDescent="0.2">
      <c r="D91" s="83">
        <f>SUM(D76:D90)</f>
        <v>11328.609999999997</v>
      </c>
      <c r="E91" s="83">
        <f t="shared" si="2"/>
        <v>944.05083333333312</v>
      </c>
      <c r="F91" s="116"/>
    </row>
    <row r="92" spans="1:6" x14ac:dyDescent="0.2">
      <c r="D92" s="116"/>
      <c r="E92" s="116"/>
      <c r="F92" s="116"/>
    </row>
    <row r="93" spans="1:6" x14ac:dyDescent="0.2">
      <c r="D93" s="116"/>
      <c r="E93" s="116"/>
      <c r="F93" s="116"/>
    </row>
    <row r="94" spans="1:6" x14ac:dyDescent="0.2">
      <c r="A94" s="256" t="s">
        <v>196</v>
      </c>
      <c r="B94" s="256"/>
      <c r="C94" s="256"/>
      <c r="D94" s="256"/>
      <c r="E94" s="256"/>
      <c r="F94" s="116"/>
    </row>
    <row r="95" spans="1:6" x14ac:dyDescent="0.2">
      <c r="A95" s="127" t="s">
        <v>219</v>
      </c>
      <c r="B95" s="257" t="s">
        <v>220</v>
      </c>
      <c r="C95" s="257"/>
      <c r="D95" s="127" t="s">
        <v>221</v>
      </c>
      <c r="E95" s="128" t="s">
        <v>222</v>
      </c>
      <c r="F95" s="116"/>
    </row>
    <row r="96" spans="1:6" x14ac:dyDescent="0.2">
      <c r="A96" s="44" t="s">
        <v>170</v>
      </c>
      <c r="B96" s="253">
        <v>8</v>
      </c>
      <c r="C96" s="253"/>
      <c r="D96" s="115">
        <f>B96*B3</f>
        <v>335.28</v>
      </c>
      <c r="E96" s="115">
        <f>D96/12</f>
        <v>27.939999999999998</v>
      </c>
      <c r="F96" s="116"/>
    </row>
    <row r="97" spans="1:6" x14ac:dyDescent="0.2">
      <c r="A97" s="44" t="s">
        <v>169</v>
      </c>
      <c r="B97" s="253">
        <v>4</v>
      </c>
      <c r="C97" s="253"/>
      <c r="D97" s="115">
        <f>B97*B4</f>
        <v>272.39999999999998</v>
      </c>
      <c r="E97" s="115">
        <f t="shared" ref="E97" si="3">D97/12</f>
        <v>22.7</v>
      </c>
      <c r="F97" s="116"/>
    </row>
    <row r="98" spans="1:6" x14ac:dyDescent="0.2">
      <c r="D98" s="119">
        <f>SUM(D96:D97)</f>
        <v>607.67999999999995</v>
      </c>
      <c r="E98" s="119">
        <f>SUM(E96:E97)</f>
        <v>50.64</v>
      </c>
      <c r="F98" s="116"/>
    </row>
    <row r="99" spans="1:6" x14ac:dyDescent="0.2">
      <c r="D99" s="116"/>
      <c r="E99" s="116"/>
      <c r="F99" s="116"/>
    </row>
    <row r="100" spans="1:6" x14ac:dyDescent="0.2">
      <c r="D100" s="116"/>
      <c r="E100" s="116"/>
      <c r="F100" s="116"/>
    </row>
    <row r="101" spans="1:6" x14ac:dyDescent="0.2">
      <c r="D101" s="116"/>
      <c r="E101" s="116"/>
      <c r="F101" s="116"/>
    </row>
    <row r="102" spans="1:6" x14ac:dyDescent="0.2">
      <c r="D102" s="116"/>
      <c r="E102" s="116"/>
      <c r="F102" s="116"/>
    </row>
    <row r="103" spans="1:6" x14ac:dyDescent="0.2">
      <c r="D103" s="116"/>
      <c r="E103" s="116"/>
      <c r="F103" s="116"/>
    </row>
    <row r="104" spans="1:6" x14ac:dyDescent="0.2">
      <c r="D104" s="116"/>
      <c r="E104" s="116"/>
      <c r="F104" s="116"/>
    </row>
    <row r="105" spans="1:6" x14ac:dyDescent="0.2">
      <c r="D105" s="116"/>
      <c r="E105" s="116"/>
      <c r="F105" s="116"/>
    </row>
    <row r="106" spans="1:6" x14ac:dyDescent="0.2">
      <c r="D106" s="116"/>
      <c r="E106" s="116"/>
      <c r="F106" s="116"/>
    </row>
    <row r="107" spans="1:6" x14ac:dyDescent="0.2">
      <c r="D107" s="116"/>
      <c r="E107" s="116"/>
      <c r="F107" s="116"/>
    </row>
    <row r="108" spans="1:6" x14ac:dyDescent="0.2">
      <c r="D108" s="116"/>
      <c r="E108" s="116"/>
      <c r="F108" s="116"/>
    </row>
    <row r="109" spans="1:6" x14ac:dyDescent="0.2">
      <c r="D109" s="116"/>
      <c r="E109" s="116"/>
      <c r="F109" s="116"/>
    </row>
    <row r="110" spans="1:6" x14ac:dyDescent="0.2">
      <c r="D110" s="116"/>
      <c r="E110" s="116"/>
      <c r="F110" s="116"/>
    </row>
    <row r="111" spans="1:6" x14ac:dyDescent="0.2">
      <c r="D111" s="116"/>
      <c r="E111" s="116"/>
      <c r="F111" s="116"/>
    </row>
    <row r="112" spans="1:6" x14ac:dyDescent="0.2">
      <c r="D112" s="116"/>
      <c r="E112" s="116"/>
      <c r="F112" s="116"/>
    </row>
    <row r="113" spans="4:6" x14ac:dyDescent="0.2">
      <c r="D113" s="116"/>
      <c r="E113" s="116"/>
      <c r="F113" s="116"/>
    </row>
    <row r="114" spans="4:6" x14ac:dyDescent="0.2">
      <c r="D114" s="116"/>
      <c r="E114" s="116"/>
      <c r="F114" s="116"/>
    </row>
    <row r="115" spans="4:6" x14ac:dyDescent="0.2">
      <c r="D115" s="116"/>
      <c r="E115" s="116"/>
      <c r="F115" s="116"/>
    </row>
    <row r="116" spans="4:6" x14ac:dyDescent="0.2">
      <c r="D116" s="116"/>
      <c r="E116" s="116"/>
      <c r="F116" s="116"/>
    </row>
    <row r="117" spans="4:6" x14ac:dyDescent="0.2">
      <c r="D117" s="116"/>
      <c r="E117" s="116"/>
      <c r="F117" s="116"/>
    </row>
    <row r="118" spans="4:6" x14ac:dyDescent="0.2">
      <c r="D118" s="116"/>
      <c r="E118" s="116"/>
      <c r="F118" s="116"/>
    </row>
    <row r="119" spans="4:6" x14ac:dyDescent="0.2">
      <c r="D119" s="116"/>
      <c r="E119" s="116"/>
      <c r="F119" s="116"/>
    </row>
    <row r="120" spans="4:6" x14ac:dyDescent="0.2">
      <c r="D120" s="116"/>
      <c r="E120" s="116"/>
      <c r="F120" s="116"/>
    </row>
    <row r="121" spans="4:6" x14ac:dyDescent="0.2">
      <c r="D121" s="116"/>
      <c r="E121" s="116"/>
      <c r="F121" s="116"/>
    </row>
    <row r="122" spans="4:6" x14ac:dyDescent="0.2">
      <c r="D122" s="116"/>
      <c r="E122" s="116"/>
      <c r="F122" s="116"/>
    </row>
    <row r="123" spans="4:6" x14ac:dyDescent="0.2">
      <c r="D123" s="116"/>
      <c r="E123" s="116"/>
      <c r="F123" s="116"/>
    </row>
    <row r="124" spans="4:6" x14ac:dyDescent="0.2">
      <c r="D124" s="116"/>
      <c r="E124" s="116"/>
      <c r="F124" s="116"/>
    </row>
    <row r="125" spans="4:6" x14ac:dyDescent="0.2">
      <c r="D125" s="116"/>
      <c r="E125" s="116"/>
      <c r="F125" s="116"/>
    </row>
    <row r="126" spans="4:6" x14ac:dyDescent="0.2">
      <c r="D126" s="116"/>
      <c r="E126" s="116"/>
      <c r="F126" s="116"/>
    </row>
    <row r="127" spans="4:6" x14ac:dyDescent="0.2">
      <c r="D127" s="116"/>
      <c r="E127" s="116"/>
      <c r="F127" s="116"/>
    </row>
    <row r="128" spans="4:6" x14ac:dyDescent="0.2">
      <c r="D128" s="116"/>
      <c r="E128" s="116"/>
      <c r="F128" s="116"/>
    </row>
    <row r="129" spans="4:6" x14ac:dyDescent="0.2">
      <c r="D129" s="116"/>
      <c r="E129" s="116"/>
      <c r="F129" s="116"/>
    </row>
    <row r="130" spans="4:6" x14ac:dyDescent="0.2">
      <c r="D130" s="116"/>
      <c r="E130" s="116"/>
      <c r="F130" s="116"/>
    </row>
    <row r="131" spans="4:6" x14ac:dyDescent="0.2">
      <c r="D131" s="116"/>
      <c r="E131" s="116"/>
      <c r="F131" s="116"/>
    </row>
    <row r="132" spans="4:6" x14ac:dyDescent="0.2">
      <c r="D132" s="116"/>
      <c r="E132" s="116"/>
      <c r="F132" s="116"/>
    </row>
    <row r="133" spans="4:6" x14ac:dyDescent="0.2">
      <c r="D133" s="116"/>
      <c r="E133" s="116"/>
      <c r="F133" s="116"/>
    </row>
    <row r="134" spans="4:6" x14ac:dyDescent="0.2">
      <c r="D134" s="116"/>
      <c r="E134" s="116"/>
      <c r="F134" s="116"/>
    </row>
    <row r="135" spans="4:6" x14ac:dyDescent="0.2">
      <c r="D135" s="116"/>
      <c r="E135" s="116"/>
      <c r="F135" s="116"/>
    </row>
    <row r="136" spans="4:6" x14ac:dyDescent="0.2">
      <c r="D136" s="116"/>
      <c r="E136" s="116"/>
      <c r="F136" s="116"/>
    </row>
    <row r="137" spans="4:6" x14ac:dyDescent="0.2">
      <c r="D137" s="116"/>
      <c r="E137" s="116"/>
      <c r="F137" s="116"/>
    </row>
    <row r="138" spans="4:6" x14ac:dyDescent="0.2">
      <c r="D138" s="116"/>
      <c r="E138" s="116"/>
      <c r="F138" s="116"/>
    </row>
    <row r="139" spans="4:6" x14ac:dyDescent="0.2">
      <c r="D139" s="116"/>
      <c r="E139" s="116"/>
      <c r="F139" s="116"/>
    </row>
    <row r="140" spans="4:6" x14ac:dyDescent="0.2">
      <c r="D140" s="116"/>
      <c r="E140" s="116"/>
      <c r="F140" s="116"/>
    </row>
    <row r="141" spans="4:6" x14ac:dyDescent="0.2">
      <c r="D141" s="116"/>
      <c r="E141" s="116"/>
      <c r="F141" s="116"/>
    </row>
    <row r="142" spans="4:6" x14ac:dyDescent="0.2">
      <c r="D142" s="116"/>
      <c r="E142" s="116"/>
      <c r="F142" s="116"/>
    </row>
    <row r="143" spans="4:6" x14ac:dyDescent="0.2">
      <c r="D143" s="116"/>
      <c r="E143" s="116"/>
      <c r="F143" s="116"/>
    </row>
    <row r="144" spans="4:6" x14ac:dyDescent="0.2">
      <c r="D144" s="116"/>
      <c r="E144" s="116"/>
      <c r="F144" s="116"/>
    </row>
    <row r="145" spans="4:6" x14ac:dyDescent="0.2">
      <c r="D145" s="116"/>
      <c r="E145" s="116"/>
      <c r="F145" s="116"/>
    </row>
    <row r="146" spans="4:6" x14ac:dyDescent="0.2">
      <c r="D146" s="116"/>
      <c r="E146" s="116"/>
      <c r="F146" s="116"/>
    </row>
    <row r="147" spans="4:6" x14ac:dyDescent="0.2">
      <c r="D147" s="116"/>
      <c r="E147" s="116"/>
      <c r="F147" s="116"/>
    </row>
    <row r="148" spans="4:6" x14ac:dyDescent="0.2">
      <c r="D148" s="116"/>
      <c r="E148" s="116"/>
      <c r="F148" s="116"/>
    </row>
    <row r="149" spans="4:6" x14ac:dyDescent="0.2">
      <c r="D149" s="116"/>
      <c r="E149" s="116"/>
      <c r="F149" s="116"/>
    </row>
    <row r="150" spans="4:6" x14ac:dyDescent="0.2">
      <c r="D150" s="116"/>
      <c r="E150" s="116"/>
      <c r="F150" s="116"/>
    </row>
    <row r="151" spans="4:6" x14ac:dyDescent="0.2">
      <c r="D151" s="116"/>
      <c r="E151" s="116"/>
      <c r="F151" s="116"/>
    </row>
    <row r="152" spans="4:6" x14ac:dyDescent="0.2">
      <c r="D152" s="116"/>
      <c r="E152" s="116"/>
      <c r="F152" s="116"/>
    </row>
    <row r="153" spans="4:6" x14ac:dyDescent="0.2">
      <c r="D153" s="116"/>
      <c r="E153" s="116"/>
      <c r="F153" s="116"/>
    </row>
    <row r="154" spans="4:6" x14ac:dyDescent="0.2">
      <c r="D154" s="116"/>
      <c r="E154" s="116"/>
      <c r="F154" s="116"/>
    </row>
    <row r="155" spans="4:6" x14ac:dyDescent="0.2">
      <c r="D155" s="116"/>
      <c r="E155" s="116"/>
      <c r="F155" s="116"/>
    </row>
    <row r="156" spans="4:6" x14ac:dyDescent="0.2">
      <c r="D156" s="116"/>
      <c r="E156" s="116"/>
      <c r="F156" s="116"/>
    </row>
    <row r="157" spans="4:6" x14ac:dyDescent="0.2">
      <c r="D157" s="116"/>
      <c r="E157" s="116"/>
      <c r="F157" s="116"/>
    </row>
    <row r="158" spans="4:6" x14ac:dyDescent="0.2">
      <c r="D158" s="116"/>
      <c r="E158" s="116"/>
      <c r="F158" s="116"/>
    </row>
    <row r="159" spans="4:6" x14ac:dyDescent="0.2">
      <c r="D159" s="116"/>
      <c r="E159" s="116"/>
      <c r="F159" s="116"/>
    </row>
    <row r="160" spans="4:6" x14ac:dyDescent="0.2">
      <c r="D160" s="116"/>
      <c r="E160" s="116"/>
      <c r="F160" s="116"/>
    </row>
    <row r="161" spans="4:6" x14ac:dyDescent="0.2">
      <c r="D161" s="116"/>
      <c r="E161" s="116"/>
      <c r="F161" s="116"/>
    </row>
    <row r="162" spans="4:6" x14ac:dyDescent="0.2">
      <c r="D162" s="116"/>
      <c r="E162" s="116"/>
      <c r="F162" s="116"/>
    </row>
    <row r="163" spans="4:6" x14ac:dyDescent="0.2">
      <c r="D163" s="116"/>
      <c r="E163" s="116"/>
      <c r="F163" s="116"/>
    </row>
    <row r="164" spans="4:6" x14ac:dyDescent="0.2">
      <c r="D164" s="116"/>
      <c r="E164" s="116"/>
      <c r="F164" s="116"/>
    </row>
    <row r="165" spans="4:6" x14ac:dyDescent="0.2">
      <c r="D165" s="116"/>
      <c r="E165" s="116"/>
      <c r="F165" s="116"/>
    </row>
    <row r="166" spans="4:6" x14ac:dyDescent="0.2">
      <c r="D166" s="116"/>
      <c r="E166" s="116"/>
      <c r="F166" s="116"/>
    </row>
    <row r="167" spans="4:6" x14ac:dyDescent="0.2">
      <c r="D167" s="116"/>
      <c r="E167" s="116"/>
      <c r="F167" s="116"/>
    </row>
    <row r="168" spans="4:6" x14ac:dyDescent="0.2">
      <c r="D168" s="116"/>
      <c r="E168" s="116"/>
      <c r="F168" s="116"/>
    </row>
    <row r="169" spans="4:6" x14ac:dyDescent="0.2">
      <c r="D169" s="116"/>
      <c r="E169" s="116"/>
      <c r="F169" s="116"/>
    </row>
    <row r="170" spans="4:6" x14ac:dyDescent="0.2">
      <c r="D170" s="116"/>
      <c r="E170" s="116"/>
      <c r="F170" s="116"/>
    </row>
    <row r="171" spans="4:6" x14ac:dyDescent="0.2">
      <c r="D171" s="116"/>
      <c r="E171" s="116"/>
      <c r="F171" s="116"/>
    </row>
    <row r="172" spans="4:6" x14ac:dyDescent="0.2">
      <c r="D172" s="116"/>
      <c r="E172" s="116"/>
      <c r="F172" s="116"/>
    </row>
    <row r="173" spans="4:6" x14ac:dyDescent="0.2">
      <c r="D173" s="116"/>
      <c r="E173" s="116"/>
      <c r="F173" s="116"/>
    </row>
    <row r="174" spans="4:6" x14ac:dyDescent="0.2">
      <c r="D174" s="116"/>
      <c r="E174" s="116"/>
      <c r="F174" s="116"/>
    </row>
    <row r="175" spans="4:6" x14ac:dyDescent="0.2">
      <c r="D175" s="116"/>
      <c r="E175" s="116"/>
      <c r="F175" s="116"/>
    </row>
    <row r="176" spans="4:6" x14ac:dyDescent="0.2">
      <c r="D176" s="116"/>
      <c r="E176" s="116"/>
      <c r="F176" s="116"/>
    </row>
    <row r="177" spans="4:6" x14ac:dyDescent="0.2">
      <c r="D177" s="116"/>
      <c r="E177" s="116"/>
      <c r="F177" s="116"/>
    </row>
    <row r="178" spans="4:6" x14ac:dyDescent="0.2">
      <c r="D178" s="116"/>
      <c r="E178" s="116"/>
      <c r="F178" s="116"/>
    </row>
    <row r="179" spans="4:6" x14ac:dyDescent="0.2">
      <c r="D179" s="116"/>
      <c r="E179" s="116"/>
      <c r="F179" s="116"/>
    </row>
    <row r="180" spans="4:6" x14ac:dyDescent="0.2">
      <c r="D180" s="116"/>
      <c r="E180" s="116"/>
      <c r="F180" s="116"/>
    </row>
    <row r="181" spans="4:6" x14ac:dyDescent="0.2">
      <c r="D181" s="116"/>
      <c r="E181" s="116"/>
      <c r="F181" s="116"/>
    </row>
    <row r="182" spans="4:6" x14ac:dyDescent="0.2">
      <c r="D182" s="116"/>
      <c r="E182" s="116"/>
      <c r="F182" s="116"/>
    </row>
    <row r="183" spans="4:6" x14ac:dyDescent="0.2">
      <c r="D183" s="116"/>
      <c r="E183" s="116"/>
      <c r="F183" s="116"/>
    </row>
    <row r="184" spans="4:6" x14ac:dyDescent="0.2">
      <c r="D184" s="116"/>
      <c r="E184" s="116"/>
      <c r="F184" s="116"/>
    </row>
    <row r="185" spans="4:6" x14ac:dyDescent="0.2">
      <c r="D185" s="116"/>
      <c r="E185" s="116"/>
      <c r="F185" s="116"/>
    </row>
    <row r="186" spans="4:6" x14ac:dyDescent="0.2">
      <c r="D186" s="116"/>
      <c r="E186" s="116"/>
      <c r="F186" s="116"/>
    </row>
    <row r="187" spans="4:6" x14ac:dyDescent="0.2">
      <c r="D187" s="116"/>
      <c r="E187" s="116"/>
      <c r="F187" s="116"/>
    </row>
    <row r="188" spans="4:6" x14ac:dyDescent="0.2">
      <c r="D188" s="116"/>
      <c r="E188" s="116"/>
      <c r="F188" s="116"/>
    </row>
    <row r="189" spans="4:6" x14ac:dyDescent="0.2">
      <c r="D189" s="116"/>
      <c r="E189" s="116"/>
      <c r="F189" s="116"/>
    </row>
    <row r="190" spans="4:6" x14ac:dyDescent="0.2">
      <c r="D190" s="116"/>
      <c r="E190" s="116"/>
      <c r="F190" s="116"/>
    </row>
    <row r="191" spans="4:6" x14ac:dyDescent="0.2">
      <c r="D191" s="116"/>
      <c r="E191" s="116"/>
      <c r="F191" s="116"/>
    </row>
    <row r="192" spans="4:6" x14ac:dyDescent="0.2">
      <c r="D192" s="116"/>
      <c r="E192" s="116"/>
      <c r="F192" s="116"/>
    </row>
    <row r="193" spans="4:6" x14ac:dyDescent="0.2">
      <c r="D193" s="116"/>
      <c r="E193" s="116"/>
      <c r="F193" s="116"/>
    </row>
    <row r="194" spans="4:6" x14ac:dyDescent="0.2">
      <c r="D194" s="116"/>
      <c r="E194" s="116"/>
      <c r="F194" s="116"/>
    </row>
    <row r="195" spans="4:6" x14ac:dyDescent="0.2">
      <c r="D195" s="116"/>
      <c r="E195" s="116"/>
      <c r="F195" s="116"/>
    </row>
    <row r="196" spans="4:6" x14ac:dyDescent="0.2">
      <c r="D196" s="116"/>
      <c r="E196" s="116"/>
      <c r="F196" s="116"/>
    </row>
    <row r="197" spans="4:6" x14ac:dyDescent="0.2">
      <c r="D197" s="116"/>
      <c r="E197" s="116"/>
      <c r="F197" s="116"/>
    </row>
    <row r="198" spans="4:6" x14ac:dyDescent="0.2">
      <c r="D198" s="116"/>
      <c r="E198" s="116"/>
      <c r="F198" s="116"/>
    </row>
    <row r="199" spans="4:6" x14ac:dyDescent="0.2">
      <c r="D199" s="116"/>
      <c r="E199" s="116"/>
      <c r="F199" s="116"/>
    </row>
    <row r="200" spans="4:6" x14ac:dyDescent="0.2">
      <c r="D200" s="116"/>
      <c r="E200" s="116"/>
      <c r="F200" s="116"/>
    </row>
    <row r="201" spans="4:6" x14ac:dyDescent="0.2">
      <c r="D201" s="116"/>
      <c r="E201" s="116"/>
      <c r="F201" s="116"/>
    </row>
    <row r="202" spans="4:6" x14ac:dyDescent="0.2">
      <c r="D202" s="116"/>
      <c r="E202" s="116"/>
      <c r="F202" s="116"/>
    </row>
    <row r="203" spans="4:6" x14ac:dyDescent="0.2">
      <c r="D203" s="116"/>
      <c r="E203" s="116"/>
      <c r="F203" s="116"/>
    </row>
    <row r="204" spans="4:6" x14ac:dyDescent="0.2">
      <c r="D204" s="116"/>
      <c r="E204" s="116"/>
      <c r="F204" s="116"/>
    </row>
    <row r="205" spans="4:6" x14ac:dyDescent="0.2">
      <c r="D205" s="116"/>
      <c r="E205" s="116"/>
      <c r="F205" s="116"/>
    </row>
    <row r="206" spans="4:6" x14ac:dyDescent="0.2">
      <c r="D206" s="116"/>
      <c r="E206" s="116"/>
      <c r="F206" s="116"/>
    </row>
    <row r="207" spans="4:6" x14ac:dyDescent="0.2">
      <c r="D207" s="116"/>
      <c r="E207" s="116"/>
      <c r="F207" s="116"/>
    </row>
    <row r="208" spans="4:6" x14ac:dyDescent="0.2">
      <c r="D208" s="116"/>
      <c r="E208" s="116"/>
      <c r="F208" s="116"/>
    </row>
    <row r="209" spans="4:6" x14ac:dyDescent="0.2">
      <c r="D209" s="116"/>
      <c r="E209" s="116"/>
      <c r="F209" s="116"/>
    </row>
    <row r="210" spans="4:6" x14ac:dyDescent="0.2">
      <c r="D210" s="116"/>
      <c r="E210" s="116"/>
      <c r="F210" s="116"/>
    </row>
    <row r="211" spans="4:6" x14ac:dyDescent="0.2">
      <c r="D211" s="116"/>
      <c r="E211" s="116"/>
      <c r="F211" s="116"/>
    </row>
    <row r="212" spans="4:6" x14ac:dyDescent="0.2">
      <c r="D212" s="116"/>
      <c r="E212" s="116"/>
      <c r="F212" s="116"/>
    </row>
    <row r="213" spans="4:6" x14ac:dyDescent="0.2">
      <c r="D213" s="116"/>
      <c r="E213" s="116"/>
      <c r="F213" s="116"/>
    </row>
    <row r="214" spans="4:6" x14ac:dyDescent="0.2">
      <c r="D214" s="116"/>
      <c r="E214" s="116"/>
      <c r="F214" s="116"/>
    </row>
    <row r="215" spans="4:6" x14ac:dyDescent="0.2">
      <c r="D215" s="116"/>
      <c r="E215" s="116"/>
      <c r="F215" s="116"/>
    </row>
    <row r="216" spans="4:6" x14ac:dyDescent="0.2">
      <c r="D216" s="116"/>
      <c r="E216" s="116"/>
      <c r="F216" s="116"/>
    </row>
    <row r="217" spans="4:6" x14ac:dyDescent="0.2">
      <c r="D217" s="116"/>
      <c r="E217" s="116"/>
      <c r="F217" s="116"/>
    </row>
    <row r="218" spans="4:6" x14ac:dyDescent="0.2">
      <c r="D218" s="116"/>
      <c r="E218" s="116"/>
      <c r="F218" s="116"/>
    </row>
    <row r="219" spans="4:6" x14ac:dyDescent="0.2">
      <c r="D219" s="116"/>
      <c r="E219" s="116"/>
      <c r="F219" s="116"/>
    </row>
    <row r="220" spans="4:6" x14ac:dyDescent="0.2">
      <c r="D220" s="116"/>
      <c r="E220" s="116"/>
      <c r="F220" s="116"/>
    </row>
    <row r="221" spans="4:6" x14ac:dyDescent="0.2">
      <c r="D221" s="116"/>
      <c r="E221" s="116"/>
      <c r="F221" s="116"/>
    </row>
    <row r="222" spans="4:6" x14ac:dyDescent="0.2">
      <c r="D222" s="116"/>
      <c r="E222" s="116"/>
      <c r="F222" s="116"/>
    </row>
    <row r="223" spans="4:6" x14ac:dyDescent="0.2">
      <c r="D223" s="116"/>
      <c r="E223" s="116"/>
      <c r="F223" s="116"/>
    </row>
    <row r="224" spans="4:6" x14ac:dyDescent="0.2">
      <c r="D224" s="116"/>
      <c r="E224" s="116"/>
      <c r="F224" s="116"/>
    </row>
    <row r="225" spans="4:6" x14ac:dyDescent="0.2">
      <c r="D225" s="116"/>
      <c r="E225" s="116"/>
      <c r="F225" s="116"/>
    </row>
    <row r="226" spans="4:6" x14ac:dyDescent="0.2">
      <c r="D226" s="116"/>
      <c r="E226" s="116"/>
      <c r="F226" s="116"/>
    </row>
    <row r="227" spans="4:6" x14ac:dyDescent="0.2">
      <c r="D227" s="116"/>
      <c r="E227" s="116"/>
      <c r="F227" s="116"/>
    </row>
    <row r="228" spans="4:6" x14ac:dyDescent="0.2">
      <c r="D228" s="116"/>
      <c r="E228" s="116"/>
      <c r="F228" s="116"/>
    </row>
    <row r="229" spans="4:6" x14ac:dyDescent="0.2">
      <c r="D229" s="116"/>
      <c r="E229" s="116"/>
      <c r="F229" s="116"/>
    </row>
    <row r="230" spans="4:6" x14ac:dyDescent="0.2">
      <c r="D230" s="116"/>
      <c r="E230" s="116"/>
      <c r="F230" s="116"/>
    </row>
    <row r="231" spans="4:6" x14ac:dyDescent="0.2">
      <c r="D231" s="116"/>
      <c r="E231" s="116"/>
      <c r="F231" s="116"/>
    </row>
    <row r="232" spans="4:6" x14ac:dyDescent="0.2">
      <c r="D232" s="116"/>
      <c r="E232" s="116"/>
      <c r="F232" s="116"/>
    </row>
    <row r="233" spans="4:6" x14ac:dyDescent="0.2">
      <c r="D233" s="116"/>
      <c r="E233" s="116"/>
      <c r="F233" s="116"/>
    </row>
    <row r="234" spans="4:6" x14ac:dyDescent="0.2">
      <c r="D234" s="116"/>
      <c r="E234" s="116"/>
      <c r="F234" s="116"/>
    </row>
    <row r="235" spans="4:6" x14ac:dyDescent="0.2">
      <c r="D235" s="116"/>
      <c r="E235" s="116"/>
      <c r="F235" s="116"/>
    </row>
    <row r="236" spans="4:6" x14ac:dyDescent="0.2">
      <c r="D236" s="116"/>
      <c r="E236" s="116"/>
      <c r="F236" s="116"/>
    </row>
    <row r="237" spans="4:6" x14ac:dyDescent="0.2">
      <c r="D237" s="116"/>
      <c r="E237" s="116"/>
      <c r="F237" s="116"/>
    </row>
    <row r="238" spans="4:6" x14ac:dyDescent="0.2">
      <c r="D238" s="116"/>
      <c r="E238" s="116"/>
      <c r="F238" s="116"/>
    </row>
    <row r="239" spans="4:6" x14ac:dyDescent="0.2">
      <c r="D239" s="116"/>
      <c r="E239" s="116"/>
      <c r="F239" s="116"/>
    </row>
    <row r="240" spans="4:6" x14ac:dyDescent="0.2">
      <c r="D240" s="116"/>
      <c r="E240" s="116"/>
      <c r="F240" s="116"/>
    </row>
    <row r="241" spans="4:6" x14ac:dyDescent="0.2">
      <c r="D241" s="116"/>
      <c r="E241" s="116"/>
      <c r="F241" s="116"/>
    </row>
    <row r="242" spans="4:6" x14ac:dyDescent="0.2">
      <c r="D242" s="116"/>
      <c r="E242" s="116"/>
      <c r="F242" s="116"/>
    </row>
    <row r="243" spans="4:6" x14ac:dyDescent="0.2">
      <c r="D243" s="116"/>
      <c r="E243" s="116"/>
      <c r="F243" s="116"/>
    </row>
    <row r="244" spans="4:6" x14ac:dyDescent="0.2">
      <c r="D244" s="116"/>
      <c r="E244" s="116"/>
      <c r="F244" s="116"/>
    </row>
    <row r="245" spans="4:6" x14ac:dyDescent="0.2">
      <c r="D245" s="116"/>
      <c r="E245" s="116"/>
      <c r="F245" s="116"/>
    </row>
    <row r="246" spans="4:6" x14ac:dyDescent="0.2">
      <c r="D246" s="116"/>
      <c r="E246" s="116"/>
      <c r="F246" s="116"/>
    </row>
    <row r="247" spans="4:6" x14ac:dyDescent="0.2">
      <c r="D247" s="116"/>
      <c r="E247" s="116"/>
      <c r="F247" s="116"/>
    </row>
    <row r="248" spans="4:6" x14ac:dyDescent="0.2">
      <c r="D248" s="116"/>
      <c r="E248" s="116"/>
      <c r="F248" s="116"/>
    </row>
    <row r="249" spans="4:6" x14ac:dyDescent="0.2">
      <c r="D249" s="116"/>
      <c r="E249" s="116"/>
      <c r="F249" s="116"/>
    </row>
    <row r="250" spans="4:6" x14ac:dyDescent="0.2">
      <c r="D250" s="116"/>
      <c r="E250" s="116"/>
      <c r="F250" s="116"/>
    </row>
    <row r="251" spans="4:6" x14ac:dyDescent="0.2">
      <c r="D251" s="116"/>
      <c r="E251" s="116"/>
      <c r="F251" s="116"/>
    </row>
    <row r="252" spans="4:6" x14ac:dyDescent="0.2">
      <c r="D252" s="116"/>
      <c r="E252" s="116"/>
      <c r="F252" s="116"/>
    </row>
    <row r="253" spans="4:6" x14ac:dyDescent="0.2">
      <c r="D253" s="116"/>
      <c r="E253" s="116"/>
      <c r="F253" s="116"/>
    </row>
    <row r="254" spans="4:6" x14ac:dyDescent="0.2">
      <c r="D254" s="116"/>
      <c r="E254" s="116"/>
      <c r="F254" s="116"/>
    </row>
    <row r="255" spans="4:6" x14ac:dyDescent="0.2">
      <c r="D255" s="116"/>
      <c r="E255" s="116"/>
      <c r="F255" s="116"/>
    </row>
    <row r="256" spans="4:6" x14ac:dyDescent="0.2">
      <c r="D256" s="116"/>
      <c r="E256" s="116"/>
      <c r="F256" s="116"/>
    </row>
    <row r="257" spans="4:6" x14ac:dyDescent="0.2">
      <c r="D257" s="116"/>
      <c r="E257" s="116"/>
      <c r="F257" s="116"/>
    </row>
    <row r="258" spans="4:6" x14ac:dyDescent="0.2">
      <c r="D258" s="116"/>
      <c r="E258" s="116"/>
      <c r="F258" s="116"/>
    </row>
    <row r="259" spans="4:6" x14ac:dyDescent="0.2">
      <c r="D259" s="116"/>
      <c r="E259" s="116"/>
      <c r="F259" s="116"/>
    </row>
    <row r="260" spans="4:6" x14ac:dyDescent="0.2">
      <c r="D260" s="116"/>
      <c r="E260" s="116"/>
      <c r="F260" s="116"/>
    </row>
    <row r="261" spans="4:6" x14ac:dyDescent="0.2">
      <c r="D261" s="116"/>
      <c r="E261" s="116"/>
      <c r="F261" s="116"/>
    </row>
    <row r="262" spans="4:6" x14ac:dyDescent="0.2">
      <c r="D262" s="116"/>
      <c r="E262" s="116"/>
      <c r="F262" s="116"/>
    </row>
    <row r="263" spans="4:6" x14ac:dyDescent="0.2">
      <c r="D263" s="116"/>
      <c r="E263" s="116"/>
      <c r="F263" s="116"/>
    </row>
    <row r="264" spans="4:6" x14ac:dyDescent="0.2">
      <c r="D264" s="116"/>
      <c r="E264" s="116"/>
      <c r="F264" s="116"/>
    </row>
    <row r="265" spans="4:6" x14ac:dyDescent="0.2">
      <c r="D265" s="116"/>
      <c r="E265" s="116"/>
      <c r="F265" s="116"/>
    </row>
    <row r="266" spans="4:6" x14ac:dyDescent="0.2">
      <c r="D266" s="116"/>
      <c r="E266" s="116"/>
      <c r="F266" s="116"/>
    </row>
    <row r="267" spans="4:6" x14ac:dyDescent="0.2">
      <c r="D267" s="116"/>
      <c r="E267" s="116"/>
      <c r="F267" s="116"/>
    </row>
    <row r="268" spans="4:6" x14ac:dyDescent="0.2">
      <c r="D268" s="116"/>
      <c r="E268" s="116"/>
      <c r="F268" s="116"/>
    </row>
    <row r="269" spans="4:6" x14ac:dyDescent="0.2">
      <c r="D269" s="116"/>
      <c r="E269" s="116"/>
      <c r="F269" s="116"/>
    </row>
    <row r="270" spans="4:6" x14ac:dyDescent="0.2">
      <c r="D270" s="116"/>
      <c r="E270" s="116"/>
      <c r="F270" s="116"/>
    </row>
    <row r="271" spans="4:6" x14ac:dyDescent="0.2">
      <c r="D271" s="116"/>
      <c r="E271" s="116"/>
      <c r="F271" s="116"/>
    </row>
    <row r="272" spans="4:6" x14ac:dyDescent="0.2">
      <c r="D272" s="116"/>
      <c r="E272" s="116"/>
      <c r="F272" s="116"/>
    </row>
    <row r="273" spans="4:6" x14ac:dyDescent="0.2">
      <c r="D273" s="116"/>
      <c r="E273" s="116"/>
      <c r="F273" s="116"/>
    </row>
    <row r="274" spans="4:6" x14ac:dyDescent="0.2">
      <c r="D274" s="116"/>
      <c r="E274" s="116"/>
      <c r="F274" s="116"/>
    </row>
    <row r="275" spans="4:6" x14ac:dyDescent="0.2">
      <c r="D275" s="116"/>
      <c r="E275" s="116"/>
      <c r="F275" s="116"/>
    </row>
    <row r="276" spans="4:6" x14ac:dyDescent="0.2">
      <c r="D276" s="116"/>
      <c r="E276" s="116"/>
      <c r="F276" s="116"/>
    </row>
    <row r="277" spans="4:6" x14ac:dyDescent="0.2">
      <c r="D277" s="116"/>
      <c r="E277" s="116"/>
      <c r="F277" s="116"/>
    </row>
    <row r="278" spans="4:6" x14ac:dyDescent="0.2">
      <c r="D278" s="116"/>
      <c r="E278" s="116"/>
      <c r="F278" s="116"/>
    </row>
    <row r="279" spans="4:6" x14ac:dyDescent="0.2">
      <c r="D279" s="116"/>
      <c r="E279" s="116"/>
      <c r="F279" s="116"/>
    </row>
    <row r="280" spans="4:6" x14ac:dyDescent="0.2">
      <c r="D280" s="116"/>
      <c r="E280" s="116"/>
      <c r="F280" s="116"/>
    </row>
    <row r="281" spans="4:6" x14ac:dyDescent="0.2">
      <c r="D281" s="116"/>
      <c r="E281" s="116"/>
      <c r="F281" s="116"/>
    </row>
    <row r="282" spans="4:6" x14ac:dyDescent="0.2">
      <c r="D282" s="116"/>
      <c r="E282" s="116"/>
      <c r="F282" s="116"/>
    </row>
    <row r="283" spans="4:6" x14ac:dyDescent="0.2">
      <c r="D283" s="116"/>
      <c r="E283" s="116"/>
      <c r="F283" s="116"/>
    </row>
    <row r="284" spans="4:6" x14ac:dyDescent="0.2">
      <c r="D284" s="116"/>
      <c r="E284" s="116"/>
      <c r="F284" s="116"/>
    </row>
    <row r="285" spans="4:6" x14ac:dyDescent="0.2">
      <c r="D285" s="116"/>
      <c r="E285" s="116"/>
      <c r="F285" s="116"/>
    </row>
    <row r="286" spans="4:6" x14ac:dyDescent="0.2">
      <c r="D286" s="116"/>
      <c r="E286" s="116"/>
      <c r="F286" s="116"/>
    </row>
    <row r="287" spans="4:6" x14ac:dyDescent="0.2">
      <c r="D287" s="116"/>
      <c r="E287" s="116"/>
      <c r="F287" s="116"/>
    </row>
    <row r="288" spans="4:6" x14ac:dyDescent="0.2">
      <c r="D288" s="116"/>
      <c r="E288" s="116"/>
      <c r="F288" s="116"/>
    </row>
    <row r="289" spans="4:6" x14ac:dyDescent="0.2">
      <c r="D289" s="116"/>
      <c r="E289" s="116"/>
      <c r="F289" s="116"/>
    </row>
    <row r="290" spans="4:6" x14ac:dyDescent="0.2">
      <c r="D290" s="116"/>
      <c r="E290" s="116"/>
      <c r="F290" s="116"/>
    </row>
    <row r="291" spans="4:6" x14ac:dyDescent="0.2">
      <c r="D291" s="116"/>
      <c r="E291" s="116"/>
      <c r="F291" s="116"/>
    </row>
    <row r="292" spans="4:6" x14ac:dyDescent="0.2">
      <c r="D292" s="116"/>
      <c r="E292" s="116"/>
      <c r="F292" s="116"/>
    </row>
    <row r="293" spans="4:6" x14ac:dyDescent="0.2">
      <c r="D293" s="116"/>
      <c r="E293" s="116"/>
      <c r="F293" s="116"/>
    </row>
    <row r="294" spans="4:6" x14ac:dyDescent="0.2">
      <c r="D294" s="116"/>
      <c r="E294" s="116"/>
      <c r="F294" s="116"/>
    </row>
    <row r="295" spans="4:6" x14ac:dyDescent="0.2">
      <c r="D295" s="116"/>
      <c r="E295" s="116"/>
      <c r="F295" s="116"/>
    </row>
    <row r="296" spans="4:6" x14ac:dyDescent="0.2">
      <c r="D296" s="116"/>
      <c r="E296" s="116"/>
      <c r="F296" s="116"/>
    </row>
    <row r="297" spans="4:6" x14ac:dyDescent="0.2">
      <c r="D297" s="116"/>
      <c r="E297" s="116"/>
      <c r="F297" s="116"/>
    </row>
    <row r="298" spans="4:6" x14ac:dyDescent="0.2">
      <c r="D298" s="116"/>
      <c r="E298" s="116"/>
      <c r="F298" s="116"/>
    </row>
    <row r="299" spans="4:6" x14ac:dyDescent="0.2">
      <c r="D299" s="116"/>
      <c r="E299" s="116"/>
      <c r="F299" s="116"/>
    </row>
    <row r="300" spans="4:6" x14ac:dyDescent="0.2">
      <c r="D300" s="116"/>
      <c r="E300" s="116"/>
      <c r="F300" s="116"/>
    </row>
    <row r="301" spans="4:6" x14ac:dyDescent="0.2">
      <c r="D301" s="116"/>
      <c r="E301" s="116"/>
      <c r="F301" s="116"/>
    </row>
    <row r="302" spans="4:6" x14ac:dyDescent="0.2">
      <c r="D302" s="116"/>
      <c r="E302" s="116"/>
      <c r="F302" s="116"/>
    </row>
    <row r="303" spans="4:6" x14ac:dyDescent="0.2">
      <c r="D303" s="116"/>
      <c r="E303" s="116"/>
      <c r="F303" s="116"/>
    </row>
    <row r="304" spans="4:6" x14ac:dyDescent="0.2">
      <c r="D304" s="116"/>
      <c r="E304" s="116"/>
      <c r="F304" s="116"/>
    </row>
    <row r="305" spans="4:6" x14ac:dyDescent="0.2">
      <c r="D305" s="116"/>
      <c r="E305" s="116"/>
      <c r="F305" s="116"/>
    </row>
    <row r="306" spans="4:6" x14ac:dyDescent="0.2">
      <c r="D306" s="116"/>
      <c r="E306" s="116"/>
      <c r="F306" s="116"/>
    </row>
    <row r="307" spans="4:6" x14ac:dyDescent="0.2">
      <c r="D307" s="116"/>
      <c r="E307" s="116"/>
      <c r="F307" s="116"/>
    </row>
    <row r="308" spans="4:6" x14ac:dyDescent="0.2">
      <c r="D308" s="116"/>
      <c r="E308" s="116"/>
      <c r="F308" s="116"/>
    </row>
    <row r="309" spans="4:6" x14ac:dyDescent="0.2">
      <c r="D309" s="116"/>
      <c r="E309" s="116"/>
      <c r="F309" s="116"/>
    </row>
    <row r="310" spans="4:6" x14ac:dyDescent="0.2">
      <c r="D310" s="116"/>
      <c r="E310" s="116"/>
      <c r="F310" s="116"/>
    </row>
    <row r="311" spans="4:6" x14ac:dyDescent="0.2">
      <c r="D311" s="116"/>
      <c r="E311" s="116"/>
      <c r="F311" s="116"/>
    </row>
    <row r="312" spans="4:6" x14ac:dyDescent="0.2">
      <c r="D312" s="116"/>
      <c r="E312" s="116"/>
      <c r="F312" s="116"/>
    </row>
    <row r="313" spans="4:6" x14ac:dyDescent="0.2">
      <c r="D313" s="116"/>
      <c r="E313" s="116"/>
      <c r="F313" s="116"/>
    </row>
    <row r="314" spans="4:6" x14ac:dyDescent="0.2">
      <c r="D314" s="116"/>
      <c r="E314" s="116"/>
      <c r="F314" s="116"/>
    </row>
    <row r="315" spans="4:6" x14ac:dyDescent="0.2">
      <c r="D315" s="116"/>
      <c r="E315" s="116"/>
      <c r="F315" s="116"/>
    </row>
    <row r="316" spans="4:6" x14ac:dyDescent="0.2">
      <c r="D316" s="116"/>
      <c r="E316" s="116"/>
      <c r="F316" s="116"/>
    </row>
    <row r="317" spans="4:6" x14ac:dyDescent="0.2">
      <c r="D317" s="116"/>
      <c r="E317" s="116"/>
      <c r="F317" s="116"/>
    </row>
    <row r="318" spans="4:6" x14ac:dyDescent="0.2">
      <c r="D318" s="116"/>
      <c r="E318" s="116"/>
      <c r="F318" s="116"/>
    </row>
    <row r="319" spans="4:6" x14ac:dyDescent="0.2">
      <c r="D319" s="116"/>
      <c r="E319" s="116"/>
      <c r="F319" s="116"/>
    </row>
    <row r="320" spans="4:6" x14ac:dyDescent="0.2">
      <c r="D320" s="116"/>
      <c r="E320" s="116"/>
      <c r="F320" s="116"/>
    </row>
    <row r="321" spans="4:6" x14ac:dyDescent="0.2">
      <c r="D321" s="116"/>
      <c r="E321" s="116"/>
      <c r="F321" s="116"/>
    </row>
    <row r="322" spans="4:6" x14ac:dyDescent="0.2">
      <c r="D322" s="116"/>
      <c r="E322" s="116"/>
      <c r="F322" s="116"/>
    </row>
    <row r="323" spans="4:6" x14ac:dyDescent="0.2">
      <c r="D323" s="116"/>
      <c r="E323" s="116"/>
      <c r="F323" s="116"/>
    </row>
    <row r="324" spans="4:6" x14ac:dyDescent="0.2">
      <c r="D324" s="116"/>
      <c r="E324" s="116"/>
      <c r="F324" s="116"/>
    </row>
    <row r="325" spans="4:6" x14ac:dyDescent="0.2">
      <c r="D325" s="116"/>
      <c r="E325" s="116"/>
      <c r="F325" s="116"/>
    </row>
    <row r="326" spans="4:6" x14ac:dyDescent="0.2">
      <c r="D326" s="116"/>
      <c r="E326" s="116"/>
      <c r="F326" s="116"/>
    </row>
    <row r="327" spans="4:6" x14ac:dyDescent="0.2">
      <c r="D327" s="116"/>
      <c r="E327" s="116"/>
      <c r="F327" s="116"/>
    </row>
    <row r="328" spans="4:6" x14ac:dyDescent="0.2">
      <c r="D328" s="116"/>
      <c r="E328" s="116"/>
      <c r="F328" s="116"/>
    </row>
    <row r="329" spans="4:6" x14ac:dyDescent="0.2">
      <c r="D329" s="116"/>
      <c r="E329" s="116"/>
      <c r="F329" s="116"/>
    </row>
    <row r="330" spans="4:6" x14ac:dyDescent="0.2">
      <c r="D330" s="116"/>
      <c r="E330" s="116"/>
      <c r="F330" s="116"/>
    </row>
    <row r="331" spans="4:6" x14ac:dyDescent="0.2">
      <c r="D331" s="116"/>
      <c r="E331" s="116"/>
      <c r="F331" s="116"/>
    </row>
    <row r="332" spans="4:6" x14ac:dyDescent="0.2">
      <c r="D332" s="116"/>
      <c r="E332" s="116"/>
      <c r="F332" s="116"/>
    </row>
    <row r="333" spans="4:6" x14ac:dyDescent="0.2">
      <c r="D333" s="116"/>
      <c r="E333" s="116"/>
      <c r="F333" s="116"/>
    </row>
    <row r="334" spans="4:6" x14ac:dyDescent="0.2">
      <c r="D334" s="116"/>
      <c r="E334" s="116"/>
      <c r="F334" s="116"/>
    </row>
    <row r="335" spans="4:6" x14ac:dyDescent="0.2">
      <c r="D335" s="116"/>
      <c r="E335" s="116"/>
      <c r="F335" s="116"/>
    </row>
    <row r="336" spans="4:6" x14ac:dyDescent="0.2">
      <c r="D336" s="116"/>
      <c r="E336" s="116"/>
      <c r="F336" s="116"/>
    </row>
    <row r="337" spans="4:6" x14ac:dyDescent="0.2">
      <c r="D337" s="116"/>
      <c r="E337" s="116"/>
      <c r="F337" s="116"/>
    </row>
    <row r="338" spans="4:6" x14ac:dyDescent="0.2">
      <c r="D338" s="116"/>
      <c r="E338" s="116"/>
      <c r="F338" s="116"/>
    </row>
    <row r="339" spans="4:6" x14ac:dyDescent="0.2">
      <c r="D339" s="116"/>
      <c r="E339" s="116"/>
      <c r="F339" s="116"/>
    </row>
    <row r="340" spans="4:6" x14ac:dyDescent="0.2">
      <c r="D340" s="116"/>
      <c r="E340" s="116"/>
      <c r="F340" s="116"/>
    </row>
    <row r="341" spans="4:6" x14ac:dyDescent="0.2">
      <c r="D341" s="116"/>
      <c r="E341" s="116"/>
      <c r="F341" s="116"/>
    </row>
    <row r="342" spans="4:6" x14ac:dyDescent="0.2">
      <c r="D342" s="116"/>
      <c r="E342" s="116"/>
      <c r="F342" s="116"/>
    </row>
    <row r="343" spans="4:6" x14ac:dyDescent="0.2">
      <c r="D343" s="116"/>
      <c r="E343" s="116"/>
      <c r="F343" s="116"/>
    </row>
    <row r="344" spans="4:6" x14ac:dyDescent="0.2">
      <c r="D344" s="116"/>
      <c r="E344" s="116"/>
      <c r="F344" s="116"/>
    </row>
    <row r="345" spans="4:6" x14ac:dyDescent="0.2">
      <c r="D345" s="116"/>
      <c r="E345" s="116"/>
      <c r="F345" s="116"/>
    </row>
    <row r="346" spans="4:6" x14ac:dyDescent="0.2">
      <c r="D346" s="116"/>
      <c r="E346" s="116"/>
      <c r="F346" s="116"/>
    </row>
    <row r="347" spans="4:6" x14ac:dyDescent="0.2">
      <c r="D347" s="116"/>
      <c r="E347" s="116"/>
      <c r="F347" s="116"/>
    </row>
    <row r="348" spans="4:6" x14ac:dyDescent="0.2">
      <c r="D348" s="116"/>
      <c r="E348" s="116"/>
      <c r="F348" s="116"/>
    </row>
    <row r="349" spans="4:6" x14ac:dyDescent="0.2">
      <c r="D349" s="116"/>
      <c r="E349" s="116"/>
      <c r="F349" s="116"/>
    </row>
    <row r="350" spans="4:6" x14ac:dyDescent="0.2">
      <c r="D350" s="116"/>
      <c r="E350" s="116"/>
      <c r="F350" s="116"/>
    </row>
    <row r="351" spans="4:6" x14ac:dyDescent="0.2">
      <c r="D351" s="116"/>
      <c r="E351" s="116"/>
      <c r="F351" s="116"/>
    </row>
    <row r="352" spans="4:6" x14ac:dyDescent="0.2">
      <c r="D352" s="116"/>
      <c r="E352" s="116"/>
      <c r="F352" s="116"/>
    </row>
    <row r="353" spans="4:6" x14ac:dyDescent="0.2">
      <c r="D353" s="116"/>
      <c r="E353" s="116"/>
      <c r="F353" s="116"/>
    </row>
    <row r="354" spans="4:6" x14ac:dyDescent="0.2">
      <c r="D354" s="116"/>
      <c r="E354" s="116"/>
      <c r="F354" s="116"/>
    </row>
    <row r="355" spans="4:6" x14ac:dyDescent="0.2">
      <c r="D355" s="116"/>
      <c r="E355" s="116"/>
      <c r="F355" s="116"/>
    </row>
    <row r="356" spans="4:6" x14ac:dyDescent="0.2">
      <c r="D356" s="116"/>
      <c r="E356" s="116"/>
      <c r="F356" s="116"/>
    </row>
    <row r="357" spans="4:6" x14ac:dyDescent="0.2">
      <c r="D357" s="116"/>
      <c r="E357" s="116"/>
      <c r="F357" s="116"/>
    </row>
    <row r="358" spans="4:6" x14ac:dyDescent="0.2">
      <c r="D358" s="116"/>
      <c r="E358" s="116"/>
      <c r="F358" s="116"/>
    </row>
    <row r="359" spans="4:6" x14ac:dyDescent="0.2">
      <c r="D359" s="116"/>
      <c r="E359" s="116"/>
      <c r="F359" s="116"/>
    </row>
    <row r="360" spans="4:6" x14ac:dyDescent="0.2">
      <c r="D360" s="116"/>
      <c r="E360" s="116"/>
      <c r="F360" s="116"/>
    </row>
    <row r="361" spans="4:6" x14ac:dyDescent="0.2">
      <c r="D361" s="116"/>
      <c r="E361" s="116"/>
      <c r="F361" s="116"/>
    </row>
    <row r="362" spans="4:6" x14ac:dyDescent="0.2">
      <c r="D362" s="116"/>
      <c r="E362" s="116"/>
      <c r="F362" s="116"/>
    </row>
    <row r="363" spans="4:6" x14ac:dyDescent="0.2">
      <c r="D363" s="116"/>
      <c r="E363" s="116"/>
      <c r="F363" s="116"/>
    </row>
    <row r="364" spans="4:6" x14ac:dyDescent="0.2">
      <c r="D364" s="116"/>
      <c r="E364" s="116"/>
      <c r="F364" s="116"/>
    </row>
    <row r="365" spans="4:6" x14ac:dyDescent="0.2">
      <c r="D365" s="116"/>
      <c r="E365" s="116"/>
      <c r="F365" s="116"/>
    </row>
    <row r="366" spans="4:6" x14ac:dyDescent="0.2">
      <c r="D366" s="116"/>
      <c r="E366" s="116"/>
      <c r="F366" s="116"/>
    </row>
    <row r="367" spans="4:6" x14ac:dyDescent="0.2">
      <c r="D367" s="116"/>
      <c r="E367" s="116"/>
      <c r="F367" s="116"/>
    </row>
    <row r="368" spans="4:6" x14ac:dyDescent="0.2">
      <c r="D368" s="116"/>
      <c r="E368" s="116"/>
      <c r="F368" s="116"/>
    </row>
    <row r="369" spans="4:6" x14ac:dyDescent="0.2">
      <c r="D369" s="116"/>
      <c r="E369" s="116"/>
      <c r="F369" s="116"/>
    </row>
    <row r="370" spans="4:6" x14ac:dyDescent="0.2">
      <c r="D370" s="116"/>
      <c r="E370" s="116"/>
      <c r="F370" s="116"/>
    </row>
    <row r="371" spans="4:6" x14ac:dyDescent="0.2">
      <c r="D371" s="116"/>
      <c r="E371" s="116"/>
      <c r="F371" s="116"/>
    </row>
    <row r="372" spans="4:6" x14ac:dyDescent="0.2">
      <c r="D372" s="116"/>
      <c r="E372" s="116"/>
      <c r="F372" s="116"/>
    </row>
    <row r="373" spans="4:6" x14ac:dyDescent="0.2">
      <c r="D373" s="116"/>
      <c r="E373" s="116"/>
      <c r="F373" s="116"/>
    </row>
    <row r="374" spans="4:6" x14ac:dyDescent="0.2">
      <c r="D374" s="116"/>
      <c r="E374" s="116"/>
      <c r="F374" s="116"/>
    </row>
    <row r="375" spans="4:6" x14ac:dyDescent="0.2">
      <c r="D375" s="116"/>
      <c r="E375" s="116"/>
      <c r="F375" s="116"/>
    </row>
    <row r="376" spans="4:6" x14ac:dyDescent="0.2">
      <c r="D376" s="116"/>
      <c r="E376" s="116"/>
      <c r="F376" s="116"/>
    </row>
    <row r="377" spans="4:6" x14ac:dyDescent="0.2">
      <c r="D377" s="116"/>
      <c r="E377" s="116"/>
      <c r="F377" s="116"/>
    </row>
    <row r="378" spans="4:6" x14ac:dyDescent="0.2">
      <c r="D378" s="116"/>
      <c r="E378" s="116"/>
      <c r="F378" s="116"/>
    </row>
    <row r="379" spans="4:6" x14ac:dyDescent="0.2">
      <c r="D379" s="116"/>
      <c r="E379" s="116"/>
      <c r="F379" s="116"/>
    </row>
    <row r="380" spans="4:6" x14ac:dyDescent="0.2">
      <c r="D380" s="116"/>
      <c r="E380" s="116"/>
      <c r="F380" s="116"/>
    </row>
    <row r="381" spans="4:6" x14ac:dyDescent="0.2">
      <c r="D381" s="116"/>
      <c r="E381" s="116"/>
      <c r="F381" s="116"/>
    </row>
    <row r="382" spans="4:6" x14ac:dyDescent="0.2">
      <c r="D382" s="116"/>
      <c r="E382" s="116"/>
      <c r="F382" s="116"/>
    </row>
    <row r="383" spans="4:6" x14ac:dyDescent="0.2">
      <c r="D383" s="116"/>
      <c r="E383" s="116"/>
      <c r="F383" s="116"/>
    </row>
    <row r="384" spans="4:6" x14ac:dyDescent="0.2">
      <c r="D384" s="116"/>
      <c r="E384" s="116"/>
      <c r="F384" s="116"/>
    </row>
    <row r="385" spans="4:6" x14ac:dyDescent="0.2">
      <c r="D385" s="116"/>
      <c r="E385" s="116"/>
      <c r="F385" s="116"/>
    </row>
    <row r="386" spans="4:6" x14ac:dyDescent="0.2">
      <c r="D386" s="116"/>
      <c r="E386" s="116"/>
      <c r="F386" s="116"/>
    </row>
    <row r="387" spans="4:6" x14ac:dyDescent="0.2">
      <c r="D387" s="116"/>
      <c r="E387" s="116"/>
      <c r="F387" s="116"/>
    </row>
    <row r="388" spans="4:6" x14ac:dyDescent="0.2">
      <c r="D388" s="116"/>
      <c r="E388" s="116"/>
      <c r="F388" s="116"/>
    </row>
    <row r="389" spans="4:6" x14ac:dyDescent="0.2">
      <c r="D389" s="116"/>
      <c r="E389" s="116"/>
      <c r="F389" s="116"/>
    </row>
    <row r="390" spans="4:6" x14ac:dyDescent="0.2">
      <c r="D390" s="116"/>
      <c r="E390" s="116"/>
      <c r="F390" s="116"/>
    </row>
    <row r="391" spans="4:6" x14ac:dyDescent="0.2">
      <c r="D391" s="116"/>
      <c r="E391" s="116"/>
      <c r="F391" s="116"/>
    </row>
    <row r="392" spans="4:6" x14ac:dyDescent="0.2">
      <c r="D392" s="116"/>
      <c r="E392" s="116"/>
      <c r="F392" s="116"/>
    </row>
    <row r="393" spans="4:6" x14ac:dyDescent="0.2">
      <c r="D393" s="116"/>
      <c r="E393" s="116"/>
      <c r="F393" s="116"/>
    </row>
    <row r="394" spans="4:6" x14ac:dyDescent="0.2">
      <c r="D394" s="116"/>
      <c r="E394" s="116"/>
      <c r="F394" s="116"/>
    </row>
    <row r="395" spans="4:6" x14ac:dyDescent="0.2">
      <c r="D395" s="116"/>
      <c r="E395" s="116"/>
      <c r="F395" s="116"/>
    </row>
    <row r="396" spans="4:6" x14ac:dyDescent="0.2">
      <c r="D396" s="116"/>
      <c r="E396" s="116"/>
      <c r="F396" s="116"/>
    </row>
    <row r="397" spans="4:6" x14ac:dyDescent="0.2">
      <c r="D397" s="116"/>
      <c r="E397" s="116"/>
      <c r="F397" s="116"/>
    </row>
    <row r="398" spans="4:6" x14ac:dyDescent="0.2">
      <c r="D398" s="116"/>
      <c r="E398" s="116"/>
      <c r="F398" s="116"/>
    </row>
    <row r="399" spans="4:6" x14ac:dyDescent="0.2">
      <c r="D399" s="116"/>
      <c r="E399" s="116"/>
      <c r="F399" s="116"/>
    </row>
    <row r="400" spans="4:6" x14ac:dyDescent="0.2">
      <c r="D400" s="116"/>
      <c r="E400" s="116"/>
      <c r="F400" s="116"/>
    </row>
    <row r="401" spans="4:6" x14ac:dyDescent="0.2">
      <c r="D401" s="116"/>
      <c r="E401" s="116"/>
      <c r="F401" s="116"/>
    </row>
    <row r="402" spans="4:6" x14ac:dyDescent="0.2">
      <c r="D402" s="116"/>
      <c r="E402" s="116"/>
      <c r="F402" s="116"/>
    </row>
    <row r="403" spans="4:6" x14ac:dyDescent="0.2">
      <c r="D403" s="116"/>
      <c r="E403" s="116"/>
      <c r="F403" s="116"/>
    </row>
    <row r="404" spans="4:6" x14ac:dyDescent="0.2">
      <c r="D404" s="116"/>
      <c r="E404" s="116"/>
      <c r="F404" s="116"/>
    </row>
    <row r="405" spans="4:6" x14ac:dyDescent="0.2">
      <c r="D405" s="116"/>
      <c r="E405" s="116"/>
      <c r="F405" s="116"/>
    </row>
    <row r="406" spans="4:6" x14ac:dyDescent="0.2">
      <c r="D406" s="116"/>
      <c r="E406" s="116"/>
      <c r="F406" s="116"/>
    </row>
    <row r="407" spans="4:6" x14ac:dyDescent="0.2">
      <c r="D407" s="116"/>
      <c r="E407" s="116"/>
      <c r="F407" s="116"/>
    </row>
    <row r="408" spans="4:6" x14ac:dyDescent="0.2">
      <c r="D408" s="116"/>
      <c r="E408" s="116"/>
      <c r="F408" s="116"/>
    </row>
    <row r="409" spans="4:6" x14ac:dyDescent="0.2">
      <c r="D409" s="116"/>
      <c r="E409" s="116"/>
      <c r="F409" s="116"/>
    </row>
    <row r="410" spans="4:6" x14ac:dyDescent="0.2">
      <c r="D410" s="116"/>
      <c r="E410" s="116"/>
      <c r="F410" s="116"/>
    </row>
    <row r="411" spans="4:6" x14ac:dyDescent="0.2">
      <c r="D411" s="116"/>
      <c r="E411" s="116"/>
      <c r="F411" s="116"/>
    </row>
    <row r="412" spans="4:6" x14ac:dyDescent="0.2">
      <c r="D412" s="116"/>
      <c r="E412" s="116"/>
      <c r="F412" s="116"/>
    </row>
    <row r="413" spans="4:6" x14ac:dyDescent="0.2">
      <c r="D413" s="116"/>
      <c r="E413" s="116"/>
      <c r="F413" s="116"/>
    </row>
    <row r="414" spans="4:6" x14ac:dyDescent="0.2">
      <c r="D414" s="116"/>
      <c r="E414" s="116"/>
      <c r="F414" s="116"/>
    </row>
    <row r="415" spans="4:6" x14ac:dyDescent="0.2">
      <c r="D415" s="116"/>
      <c r="E415" s="116"/>
      <c r="F415" s="116"/>
    </row>
    <row r="416" spans="4:6" x14ac:dyDescent="0.2">
      <c r="D416" s="116"/>
      <c r="E416" s="116"/>
      <c r="F416" s="116"/>
    </row>
    <row r="417" spans="4:6" x14ac:dyDescent="0.2">
      <c r="D417" s="116"/>
      <c r="E417" s="116"/>
      <c r="F417" s="116"/>
    </row>
    <row r="418" spans="4:6" x14ac:dyDescent="0.2">
      <c r="D418" s="116"/>
      <c r="E418" s="116"/>
      <c r="F418" s="116"/>
    </row>
    <row r="419" spans="4:6" x14ac:dyDescent="0.2">
      <c r="D419" s="116"/>
      <c r="E419" s="116"/>
      <c r="F419" s="116"/>
    </row>
    <row r="420" spans="4:6" x14ac:dyDescent="0.2">
      <c r="D420" s="116"/>
      <c r="E420" s="116"/>
      <c r="F420" s="116"/>
    </row>
    <row r="421" spans="4:6" x14ac:dyDescent="0.2">
      <c r="D421" s="116"/>
      <c r="E421" s="116"/>
      <c r="F421" s="116"/>
    </row>
    <row r="422" spans="4:6" x14ac:dyDescent="0.2">
      <c r="D422" s="116"/>
      <c r="E422" s="116"/>
      <c r="F422" s="116"/>
    </row>
    <row r="423" spans="4:6" x14ac:dyDescent="0.2">
      <c r="D423" s="116"/>
      <c r="E423" s="116"/>
      <c r="F423" s="116"/>
    </row>
    <row r="424" spans="4:6" x14ac:dyDescent="0.2">
      <c r="D424" s="116"/>
      <c r="E424" s="116"/>
      <c r="F424" s="116"/>
    </row>
    <row r="425" spans="4:6" x14ac:dyDescent="0.2">
      <c r="D425" s="116"/>
      <c r="E425" s="116"/>
      <c r="F425" s="116"/>
    </row>
    <row r="426" spans="4:6" x14ac:dyDescent="0.2">
      <c r="D426" s="116"/>
      <c r="E426" s="116"/>
      <c r="F426" s="116"/>
    </row>
    <row r="427" spans="4:6" x14ac:dyDescent="0.2">
      <c r="D427" s="116"/>
      <c r="E427" s="116"/>
      <c r="F427" s="116"/>
    </row>
    <row r="428" spans="4:6" x14ac:dyDescent="0.2">
      <c r="D428" s="116"/>
      <c r="E428" s="116"/>
      <c r="F428" s="116"/>
    </row>
    <row r="429" spans="4:6" x14ac:dyDescent="0.2">
      <c r="D429" s="116"/>
      <c r="E429" s="116"/>
      <c r="F429" s="116"/>
    </row>
    <row r="430" spans="4:6" x14ac:dyDescent="0.2">
      <c r="D430" s="116"/>
      <c r="E430" s="116"/>
      <c r="F430" s="116"/>
    </row>
    <row r="431" spans="4:6" x14ac:dyDescent="0.2">
      <c r="D431" s="116"/>
      <c r="E431" s="116"/>
      <c r="F431" s="116"/>
    </row>
    <row r="432" spans="4:6" x14ac:dyDescent="0.2">
      <c r="D432" s="116"/>
      <c r="E432" s="116"/>
      <c r="F432" s="116"/>
    </row>
    <row r="433" spans="4:6" x14ac:dyDescent="0.2">
      <c r="D433" s="116"/>
      <c r="E433" s="116"/>
      <c r="F433" s="116"/>
    </row>
    <row r="434" spans="4:6" x14ac:dyDescent="0.2">
      <c r="D434" s="116"/>
      <c r="E434" s="116"/>
      <c r="F434" s="116"/>
    </row>
    <row r="435" spans="4:6" x14ac:dyDescent="0.2">
      <c r="D435" s="116"/>
      <c r="E435" s="116"/>
      <c r="F435" s="116"/>
    </row>
    <row r="436" spans="4:6" x14ac:dyDescent="0.2">
      <c r="D436" s="116"/>
      <c r="E436" s="116"/>
      <c r="F436" s="116"/>
    </row>
    <row r="437" spans="4:6" x14ac:dyDescent="0.2">
      <c r="D437" s="116"/>
      <c r="E437" s="116"/>
      <c r="F437" s="116"/>
    </row>
    <row r="438" spans="4:6" x14ac:dyDescent="0.2">
      <c r="D438" s="116"/>
      <c r="E438" s="116"/>
      <c r="F438" s="116"/>
    </row>
    <row r="439" spans="4:6" x14ac:dyDescent="0.2">
      <c r="D439" s="116"/>
      <c r="E439" s="116"/>
      <c r="F439" s="116"/>
    </row>
    <row r="440" spans="4:6" x14ac:dyDescent="0.2">
      <c r="D440" s="116"/>
      <c r="E440" s="116"/>
      <c r="F440" s="116"/>
    </row>
    <row r="441" spans="4:6" x14ac:dyDescent="0.2">
      <c r="D441" s="116"/>
      <c r="E441" s="116"/>
      <c r="F441" s="116"/>
    </row>
    <row r="442" spans="4:6" x14ac:dyDescent="0.2">
      <c r="D442" s="116"/>
      <c r="E442" s="116"/>
      <c r="F442" s="116"/>
    </row>
    <row r="443" spans="4:6" x14ac:dyDescent="0.2">
      <c r="D443" s="116"/>
      <c r="E443" s="116"/>
      <c r="F443" s="116"/>
    </row>
    <row r="444" spans="4:6" x14ac:dyDescent="0.2">
      <c r="D444" s="116"/>
      <c r="E444" s="116"/>
      <c r="F444" s="116"/>
    </row>
    <row r="445" spans="4:6" x14ac:dyDescent="0.2">
      <c r="D445" s="116"/>
      <c r="E445" s="116"/>
      <c r="F445" s="116"/>
    </row>
    <row r="446" spans="4:6" x14ac:dyDescent="0.2">
      <c r="D446" s="116"/>
      <c r="E446" s="116"/>
      <c r="F446" s="116"/>
    </row>
    <row r="447" spans="4:6" x14ac:dyDescent="0.2">
      <c r="D447" s="116"/>
      <c r="E447" s="116"/>
      <c r="F447" s="116"/>
    </row>
    <row r="448" spans="4:6" x14ac:dyDescent="0.2">
      <c r="D448" s="116"/>
      <c r="E448" s="116"/>
      <c r="F448" s="116"/>
    </row>
    <row r="449" spans="4:6" x14ac:dyDescent="0.2">
      <c r="D449" s="116"/>
      <c r="E449" s="116"/>
      <c r="F449" s="116"/>
    </row>
    <row r="450" spans="4:6" x14ac:dyDescent="0.2">
      <c r="D450" s="116"/>
      <c r="E450" s="116"/>
      <c r="F450" s="116"/>
    </row>
    <row r="451" spans="4:6" x14ac:dyDescent="0.2">
      <c r="D451" s="116"/>
      <c r="E451" s="116"/>
      <c r="F451" s="116"/>
    </row>
    <row r="452" spans="4:6" x14ac:dyDescent="0.2">
      <c r="D452" s="116"/>
      <c r="E452" s="116"/>
      <c r="F452" s="116"/>
    </row>
    <row r="453" spans="4:6" x14ac:dyDescent="0.2">
      <c r="D453" s="116"/>
      <c r="E453" s="116"/>
      <c r="F453" s="116"/>
    </row>
    <row r="454" spans="4:6" x14ac:dyDescent="0.2">
      <c r="D454" s="116"/>
      <c r="E454" s="116"/>
      <c r="F454" s="116"/>
    </row>
    <row r="455" spans="4:6" x14ac:dyDescent="0.2">
      <c r="D455" s="116"/>
      <c r="E455" s="116"/>
      <c r="F455" s="116"/>
    </row>
    <row r="456" spans="4:6" x14ac:dyDescent="0.2">
      <c r="D456" s="116"/>
      <c r="E456" s="116"/>
      <c r="F456" s="116"/>
    </row>
    <row r="457" spans="4:6" x14ac:dyDescent="0.2">
      <c r="D457" s="116"/>
      <c r="E457" s="116"/>
      <c r="F457" s="116"/>
    </row>
    <row r="458" spans="4:6" x14ac:dyDescent="0.2">
      <c r="D458" s="116"/>
      <c r="E458" s="116"/>
      <c r="F458" s="116"/>
    </row>
    <row r="459" spans="4:6" x14ac:dyDescent="0.2">
      <c r="D459" s="116"/>
      <c r="E459" s="116"/>
      <c r="F459" s="116"/>
    </row>
  </sheetData>
  <mergeCells count="102">
    <mergeCell ref="A1:B1"/>
    <mergeCell ref="A94:E94"/>
    <mergeCell ref="B95:C95"/>
    <mergeCell ref="B96:C96"/>
    <mergeCell ref="B97:C97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68:C68"/>
    <mergeCell ref="B69:C69"/>
    <mergeCell ref="B70:C70"/>
    <mergeCell ref="A74:E74"/>
    <mergeCell ref="B75:C75"/>
    <mergeCell ref="B63:C63"/>
    <mergeCell ref="B64:C64"/>
    <mergeCell ref="B65:C65"/>
    <mergeCell ref="B66:C66"/>
    <mergeCell ref="B67:C67"/>
    <mergeCell ref="B56:C56"/>
    <mergeCell ref="A49:E49"/>
    <mergeCell ref="A60:E60"/>
    <mergeCell ref="B61:C61"/>
    <mergeCell ref="B62:C62"/>
    <mergeCell ref="B52:C52"/>
    <mergeCell ref="B53:C53"/>
    <mergeCell ref="B54:C54"/>
    <mergeCell ref="B55:C55"/>
    <mergeCell ref="B51:C51"/>
    <mergeCell ref="B50:C50"/>
    <mergeCell ref="G43:H43"/>
    <mergeCell ref="G44:H44"/>
    <mergeCell ref="G45:H45"/>
    <mergeCell ref="G38:H38"/>
    <mergeCell ref="G39:H39"/>
    <mergeCell ref="G40:H40"/>
    <mergeCell ref="G41:H41"/>
    <mergeCell ref="G42:H42"/>
    <mergeCell ref="G29:H29"/>
    <mergeCell ref="G30:H30"/>
    <mergeCell ref="G31:H31"/>
    <mergeCell ref="G32:H32"/>
    <mergeCell ref="G33:H33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E43:F43"/>
    <mergeCell ref="E44:F44"/>
    <mergeCell ref="E45:F45"/>
    <mergeCell ref="B44:C44"/>
    <mergeCell ref="B45:C45"/>
    <mergeCell ref="E38:F38"/>
    <mergeCell ref="E39:F39"/>
    <mergeCell ref="E40:F40"/>
    <mergeCell ref="E41:F41"/>
    <mergeCell ref="E42:F42"/>
    <mergeCell ref="E34:F34"/>
    <mergeCell ref="E35:F35"/>
    <mergeCell ref="E36:F36"/>
    <mergeCell ref="E37:F37"/>
    <mergeCell ref="G34:H34"/>
    <mergeCell ref="G35:H35"/>
    <mergeCell ref="G36:H36"/>
    <mergeCell ref="G37:H37"/>
    <mergeCell ref="E29:F29"/>
    <mergeCell ref="E30:F30"/>
    <mergeCell ref="E31:F31"/>
    <mergeCell ref="E32:F32"/>
    <mergeCell ref="E33:F33"/>
    <mergeCell ref="B27:C27"/>
    <mergeCell ref="E27:F27"/>
    <mergeCell ref="G27:H27"/>
    <mergeCell ref="E28:F28"/>
    <mergeCell ref="B28:C28"/>
    <mergeCell ref="G28:H28"/>
    <mergeCell ref="B26:C26"/>
    <mergeCell ref="E26:F26"/>
    <mergeCell ref="G26:H26"/>
    <mergeCell ref="G10:M10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A-CustoDetalhado</vt:lpstr>
      <vt:lpstr>B-EncargosSociais</vt:lpstr>
      <vt:lpstr>C-Insumos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Camila.Spitzer</cp:lastModifiedBy>
  <cp:lastPrinted>2025-01-14T14:03:54Z</cp:lastPrinted>
  <dcterms:created xsi:type="dcterms:W3CDTF">2022-03-08T16:28:56Z</dcterms:created>
  <dcterms:modified xsi:type="dcterms:W3CDTF">2025-01-17T14:12:57Z</dcterms:modified>
</cp:coreProperties>
</file>