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Micro ônibus" sheetId="1" r:id="rId1"/>
  </sheets>
  <definedNames/>
  <calcPr fullCalcOnLoad="1"/>
</workbook>
</file>

<file path=xl/sharedStrings.xml><?xml version="1.0" encoding="utf-8"?>
<sst xmlns="http://schemas.openxmlformats.org/spreadsheetml/2006/main" count="105" uniqueCount="87">
  <si>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</si>
  <si>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</si>
  <si>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</si>
  <si>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</si>
  <si>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</si>
  <si>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</si>
  <si>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</si>
  <si>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</si>
  <si>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</si>
  <si>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</si>
  <si>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</si>
  <si>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</si>
  <si>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</si>
  <si>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</si>
  <si>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</si>
  <si>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</si>
  <si>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</si>
  <si>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</si>
  <si>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</si>
  <si>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</si>
  <si>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</si>
  <si>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</si>
  <si>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</si>
  <si>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</si>
  <si>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</si>
  <si>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</si>
  <si>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</si>
  <si>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</si>
  <si>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</si>
  <si>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</si>
  <si>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</si>
  <si>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</si>
  <si>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</si>
  <si>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</si>
  <si>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</si>
  <si>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</si>
  <si>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</si>
  <si>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</si>
  <si>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</si>
  <si>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</si>
  <si>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</si>
  <si>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</si>
  <si>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</si>
  <si>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</si>
  <si>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</si>
  <si>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</si>
  <si>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</si>
  <si>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</si>
  <si>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</si>
  <si>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</si>
  <si>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</si>
  <si>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</si>
  <si>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</si>
  <si>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</si>
  <si>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</si>
  <si>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</si>
  <si>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</si>
  <si>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</si>
  <si>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</si>
  <si>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</si>
  <si>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</si>
  <si>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</si>
  <si>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</si>
  <si>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</si>
  <si>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</si>
  <si>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</si>
  <si>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</si>
  <si>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</si>
  <si>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</si>
  <si>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</si>
  <si>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</si>
  <si>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</si>
  <si>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</si>
  <si>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</si>
  <si>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</si>
  <si>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>*Valor Manutenção Tacógrafo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</si>
  <si>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</si>
  <si>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</si>
  <si>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</si>
  <si>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</si>
  <si>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</si>
  <si>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</si>
  <si>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</si>
  <si>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</si>
  <si>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>* Valor Seguro de Terceiros e Passageiros</t>
  </si>
  <si>
    <t xml:space="preserve">Valores referente a simulação </t>
  </si>
  <si>
    <t>LINHA 07 - VALÉRIOS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</si>
</sst>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  <xf numFmtId="0" fontId="50" fillId="0" borderId="37" xfId="0" applyFont="1" applyBorder="1" applyAlignment="1">
      <alignment horizontal="center" vertical="center"/>
    </xf>
    <xf numFmtId="4" fontId="0" fillId="0" borderId="37" xfId="0" applyNumberForma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0" fillId="0" borderId="3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0"/>
  <sheetViews>
    <sheetView tabSelected="1" zoomScale="115" zoomScaleNormal="115" zoomScalePageLayoutView="0" workbookViewId="0" topLeftCell="A1">
      <selection activeCell="H106" sqref="H106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86</v>
      </c>
      <c r="C2" s="74"/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21"/>
      <c r="C5" s="121"/>
      <c r="D5" s="121"/>
      <c r="E5" s="121"/>
      <c r="F5" s="121"/>
      <c r="G5" s="121"/>
      <c r="H5" s="121"/>
      <c r="I5" s="121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6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  <c r="O8" s="2"/>
      <c r="P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250000</v>
      </c>
      <c r="E10" s="15"/>
      <c r="F10" s="15"/>
      <c r="G10" s="16"/>
      <c r="H10" s="15"/>
      <c r="I10" s="17"/>
      <c r="J10" s="88" t="s">
        <v>45</v>
      </c>
    </row>
    <row r="11" spans="2:12" ht="15">
      <c r="B11" s="95"/>
      <c r="C11" s="25" t="s">
        <v>29</v>
      </c>
      <c r="D11" s="71">
        <v>225000</v>
      </c>
      <c r="E11" s="26"/>
      <c r="F11" s="26">
        <f>D10-D11</f>
        <v>25000</v>
      </c>
      <c r="G11" s="27">
        <f>F11/12</f>
        <v>2083.3333333333335</v>
      </c>
      <c r="H11" s="28">
        <f>G11/20</f>
        <v>104.16666666666667</v>
      </c>
      <c r="I11" s="29"/>
      <c r="J11" s="88" t="s">
        <v>46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68</v>
      </c>
      <c r="D13" s="26"/>
      <c r="E13" s="26"/>
      <c r="F13" s="31">
        <v>2500</v>
      </c>
      <c r="G13" s="32">
        <f>F13/12</f>
        <v>208.33333333333334</v>
      </c>
      <c r="H13" s="26">
        <f>G13/B$42</f>
        <v>10.416666666666668</v>
      </c>
      <c r="I13" s="80"/>
      <c r="J13" s="88" t="s">
        <v>47</v>
      </c>
    </row>
    <row r="14" spans="2:10" ht="15">
      <c r="B14" s="13"/>
      <c r="C14" s="25" t="s">
        <v>69</v>
      </c>
      <c r="D14" s="26"/>
      <c r="E14" s="26"/>
      <c r="F14" s="26">
        <v>86.5</v>
      </c>
      <c r="G14" s="32">
        <f>F14/12</f>
        <v>7.208333333333333</v>
      </c>
      <c r="H14" s="26">
        <f>G14/B$42</f>
        <v>0.36041666666666666</v>
      </c>
      <c r="I14" s="83"/>
      <c r="J14" s="88" t="s">
        <v>47</v>
      </c>
    </row>
    <row r="15" spans="2:10" ht="15">
      <c r="B15" s="13"/>
      <c r="C15" s="25" t="s">
        <v>70</v>
      </c>
      <c r="D15" s="26"/>
      <c r="E15" s="26"/>
      <c r="F15" s="26"/>
      <c r="G15" s="32">
        <f>F15/12</f>
        <v>0</v>
      </c>
      <c r="H15" s="26">
        <f>G15/B$42</f>
        <v>0</v>
      </c>
      <c r="I15" s="83"/>
      <c r="J15" s="88" t="s">
        <v>47</v>
      </c>
    </row>
    <row r="16" spans="2:10" ht="15">
      <c r="B16" s="13"/>
      <c r="C16" s="25" t="s">
        <v>71</v>
      </c>
      <c r="D16" s="26"/>
      <c r="E16" s="26"/>
      <c r="F16" s="26">
        <v>1000</v>
      </c>
      <c r="G16" s="32">
        <f>F16/12</f>
        <v>83.33333333333333</v>
      </c>
      <c r="H16" s="26">
        <f>G16/B42</f>
        <v>4.166666666666666</v>
      </c>
      <c r="I16" s="83"/>
      <c r="J16" s="88" t="s">
        <v>47</v>
      </c>
    </row>
    <row r="17" spans="2:10" ht="15">
      <c r="B17" s="13"/>
      <c r="C17" s="33" t="s">
        <v>48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4"/>
      <c r="J17" s="88" t="s">
        <v>49</v>
      </c>
    </row>
    <row r="18" spans="2:9" ht="15">
      <c r="B18" s="13"/>
      <c r="C18" s="24"/>
      <c r="D18" s="15"/>
      <c r="E18" s="15"/>
      <c r="F18" s="15"/>
      <c r="G18" s="35">
        <f>SUM(G13:G17)</f>
        <v>307.51416666666665</v>
      </c>
      <c r="H18" s="36">
        <f>SUM(H13:H17)</f>
        <v>15.375708333333336</v>
      </c>
      <c r="I18" s="80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80"/>
      <c r="J19" s="88" t="s">
        <v>47</v>
      </c>
    </row>
    <row r="20" spans="2:9" ht="15">
      <c r="B20" s="13"/>
      <c r="C20" s="23"/>
      <c r="D20" s="15"/>
      <c r="E20" s="15"/>
      <c r="F20" s="15"/>
      <c r="G20" s="16"/>
      <c r="H20" s="15"/>
      <c r="I20" s="80"/>
    </row>
    <row r="21" spans="2:9" ht="15">
      <c r="B21" s="13"/>
      <c r="C21" s="23" t="s">
        <v>0</v>
      </c>
      <c r="D21" s="47" t="s">
        <v>43</v>
      </c>
      <c r="E21" s="47"/>
      <c r="F21" s="47"/>
      <c r="G21" s="53">
        <v>1753.98</v>
      </c>
      <c r="H21" s="64">
        <f>G21/B42</f>
        <v>87.699</v>
      </c>
      <c r="I21" s="80"/>
    </row>
    <row r="22" spans="2:9" ht="15">
      <c r="B22" s="13"/>
      <c r="C22" s="24"/>
      <c r="D22" s="47" t="s">
        <v>36</v>
      </c>
      <c r="E22" s="47"/>
      <c r="F22" s="47"/>
      <c r="G22" s="53">
        <f>G21*8%</f>
        <v>140.3184</v>
      </c>
      <c r="H22" s="64">
        <f>G22/B42</f>
        <v>7.0159199999999995</v>
      </c>
      <c r="I22" s="80"/>
    </row>
    <row r="23" spans="2:9" ht="15">
      <c r="B23" s="13"/>
      <c r="C23" s="24"/>
      <c r="D23" s="47" t="s">
        <v>37</v>
      </c>
      <c r="E23" s="47"/>
      <c r="F23" s="47"/>
      <c r="G23" s="53">
        <f>(G21/12)</f>
        <v>146.165</v>
      </c>
      <c r="H23" s="64">
        <f>G23/B42</f>
        <v>7.308249999999999</v>
      </c>
      <c r="I23" s="80"/>
    </row>
    <row r="24" spans="2:9" ht="15">
      <c r="B24" s="13"/>
      <c r="C24" s="24"/>
      <c r="D24" s="47" t="s">
        <v>38</v>
      </c>
      <c r="E24" s="47"/>
      <c r="F24" s="47"/>
      <c r="G24" s="53">
        <f>(G21/3)/12</f>
        <v>48.721666666666664</v>
      </c>
      <c r="H24" s="64">
        <f>G24/B42</f>
        <v>2.4360833333333334</v>
      </c>
      <c r="I24" s="80"/>
    </row>
    <row r="25" spans="2:9" ht="15">
      <c r="B25" s="13"/>
      <c r="C25" s="24"/>
      <c r="D25" s="47" t="s">
        <v>39</v>
      </c>
      <c r="E25" s="47"/>
      <c r="F25" s="47"/>
      <c r="G25" s="53">
        <f>G21/12</f>
        <v>146.165</v>
      </c>
      <c r="H25" s="64">
        <f>G25/B42</f>
        <v>7.308249999999999</v>
      </c>
      <c r="I25" s="80"/>
    </row>
    <row r="26" spans="2:9" ht="15">
      <c r="B26" s="13"/>
      <c r="C26" s="24"/>
      <c r="D26" s="47" t="s">
        <v>44</v>
      </c>
      <c r="E26" s="47"/>
      <c r="F26" s="47"/>
      <c r="G26" s="53">
        <v>558</v>
      </c>
      <c r="H26" s="64">
        <f>G26/B42</f>
        <v>27.9</v>
      </c>
      <c r="I26" s="80"/>
    </row>
    <row r="27" spans="2:9" ht="15">
      <c r="B27" s="13"/>
      <c r="C27" s="24"/>
      <c r="D27" s="67" t="s">
        <v>1</v>
      </c>
      <c r="E27" s="67"/>
      <c r="F27" s="67"/>
      <c r="G27" s="70">
        <f>SUM(G21:G26)</f>
        <v>2793.350066666667</v>
      </c>
      <c r="H27" s="68">
        <f>G27/20</f>
        <v>139.66750333333334</v>
      </c>
      <c r="I27" s="80"/>
    </row>
    <row r="28" spans="2:9" ht="15">
      <c r="B28" s="13"/>
      <c r="C28" s="24"/>
      <c r="D28" s="15"/>
      <c r="E28" s="15"/>
      <c r="F28" s="15"/>
      <c r="G28" s="16"/>
      <c r="H28" s="69"/>
      <c r="I28" s="80"/>
    </row>
    <row r="29" spans="2:9" ht="15">
      <c r="B29" s="13"/>
      <c r="C29" s="23" t="s">
        <v>34</v>
      </c>
      <c r="D29" s="47" t="s">
        <v>35</v>
      </c>
      <c r="E29" s="47"/>
      <c r="F29" s="47"/>
      <c r="G29" s="53">
        <v>1355.45</v>
      </c>
      <c r="H29" s="64">
        <f>G29/B42</f>
        <v>67.77250000000001</v>
      </c>
      <c r="I29" s="80"/>
    </row>
    <row r="30" spans="2:9" ht="15">
      <c r="B30" s="13"/>
      <c r="C30" s="24"/>
      <c r="D30" s="47" t="s">
        <v>36</v>
      </c>
      <c r="E30" s="47"/>
      <c r="F30" s="47"/>
      <c r="G30" s="53">
        <f>(G29*8%)</f>
        <v>108.436</v>
      </c>
      <c r="H30" s="64">
        <f>G30/B42</f>
        <v>5.4218</v>
      </c>
      <c r="I30" s="80"/>
    </row>
    <row r="31" spans="2:9" ht="15">
      <c r="B31" s="13"/>
      <c r="C31" s="24"/>
      <c r="D31" s="47" t="s">
        <v>37</v>
      </c>
      <c r="E31" s="47"/>
      <c r="F31" s="47"/>
      <c r="G31" s="53">
        <f>G29/12</f>
        <v>112.95416666666667</v>
      </c>
      <c r="H31" s="64">
        <f>G31/B42</f>
        <v>5.647708333333333</v>
      </c>
      <c r="I31" s="80"/>
    </row>
    <row r="32" spans="2:9" ht="15">
      <c r="B32" s="13"/>
      <c r="C32" s="24"/>
      <c r="D32" s="47" t="s">
        <v>38</v>
      </c>
      <c r="E32" s="47"/>
      <c r="F32" s="47"/>
      <c r="G32" s="53">
        <f>(G29/3)/12</f>
        <v>37.65138888888889</v>
      </c>
      <c r="H32" s="64">
        <f>G32/B42</f>
        <v>1.8825694444444445</v>
      </c>
      <c r="I32" s="80"/>
    </row>
    <row r="33" spans="2:9" ht="15">
      <c r="B33" s="13"/>
      <c r="C33" s="24"/>
      <c r="D33" s="47" t="s">
        <v>39</v>
      </c>
      <c r="E33" s="47"/>
      <c r="F33" s="47"/>
      <c r="G33" s="53">
        <f>G29/12</f>
        <v>112.95416666666667</v>
      </c>
      <c r="H33" s="64">
        <f>G33/B42</f>
        <v>5.647708333333333</v>
      </c>
      <c r="I33" s="80"/>
    </row>
    <row r="34" spans="2:9" ht="15">
      <c r="B34" s="13"/>
      <c r="C34" s="24"/>
      <c r="D34" s="47" t="s">
        <v>44</v>
      </c>
      <c r="E34" s="47"/>
      <c r="F34" s="47"/>
      <c r="G34" s="53">
        <v>430.2</v>
      </c>
      <c r="H34" s="64">
        <f>G34/B42</f>
        <v>21.509999999999998</v>
      </c>
      <c r="I34" s="80"/>
    </row>
    <row r="35" spans="2:9" ht="15">
      <c r="B35" s="13"/>
      <c r="C35" s="24"/>
      <c r="D35" s="67" t="s">
        <v>1</v>
      </c>
      <c r="E35" s="67"/>
      <c r="F35" s="67"/>
      <c r="G35" s="70">
        <f>SUM(G29:G34)</f>
        <v>2157.645722222222</v>
      </c>
      <c r="H35" s="68">
        <f>G35/20</f>
        <v>107.8822861111111</v>
      </c>
      <c r="I35" s="17"/>
    </row>
    <row r="36" spans="2:9" ht="15">
      <c r="B36" s="13"/>
      <c r="C36" s="62" t="s">
        <v>40</v>
      </c>
      <c r="D36" s="15"/>
      <c r="E36" s="65"/>
      <c r="F36" s="15"/>
      <c r="G36" s="35">
        <f>SUM(G27+G35)</f>
        <v>4950.995788888889</v>
      </c>
      <c r="H36" s="36">
        <f>(H27+H35)</f>
        <v>247.54978944444446</v>
      </c>
      <c r="I36" s="17"/>
    </row>
    <row r="37" spans="2:9" ht="15">
      <c r="B37" s="13"/>
      <c r="C37" s="24"/>
      <c r="D37" s="15"/>
      <c r="E37" s="15"/>
      <c r="F37" s="15"/>
      <c r="G37" s="35"/>
      <c r="H37" s="36"/>
      <c r="I37" s="80"/>
    </row>
    <row r="38" spans="2:9" ht="15">
      <c r="B38" s="13"/>
      <c r="C38" s="37" t="s">
        <v>51</v>
      </c>
      <c r="D38" s="26"/>
      <c r="E38" s="26"/>
      <c r="F38" s="26"/>
      <c r="G38" s="27">
        <f>G11+G18+G36</f>
        <v>7341.843288888889</v>
      </c>
      <c r="H38" s="38">
        <f>G38/20</f>
        <v>367.09216444444445</v>
      </c>
      <c r="I38" s="83"/>
    </row>
    <row r="39" spans="2:9" ht="15.75" thickBot="1">
      <c r="B39" s="4"/>
      <c r="C39" s="4"/>
      <c r="D39" s="5"/>
      <c r="E39" s="5"/>
      <c r="F39" s="5"/>
      <c r="G39" s="5"/>
      <c r="H39" s="5"/>
      <c r="I39" s="85"/>
    </row>
    <row r="40" spans="2:9" ht="15">
      <c r="B40" s="8"/>
      <c r="C40" s="9"/>
      <c r="D40" s="10"/>
      <c r="E40" s="10"/>
      <c r="F40" s="10"/>
      <c r="G40" s="10"/>
      <c r="H40" s="10"/>
      <c r="I40" s="86"/>
    </row>
    <row r="41" spans="2:16" ht="15">
      <c r="B41" s="18"/>
      <c r="C41" s="14" t="s">
        <v>8</v>
      </c>
      <c r="D41" s="20" t="s">
        <v>9</v>
      </c>
      <c r="E41" s="20" t="s">
        <v>10</v>
      </c>
      <c r="F41" s="20" t="s">
        <v>11</v>
      </c>
      <c r="G41" s="21" t="s">
        <v>4</v>
      </c>
      <c r="H41" s="20" t="s">
        <v>5</v>
      </c>
      <c r="I41" s="87"/>
      <c r="J41" s="2"/>
      <c r="K41" s="2"/>
      <c r="L41" s="2"/>
      <c r="M41" s="2"/>
      <c r="N41" s="2"/>
      <c r="O41" s="2"/>
      <c r="P41" s="2"/>
    </row>
    <row r="42" spans="2:16" ht="15">
      <c r="B42" s="43">
        <v>20</v>
      </c>
      <c r="C42" s="44" t="s">
        <v>12</v>
      </c>
      <c r="D42" s="20"/>
      <c r="E42" s="20"/>
      <c r="F42" s="20"/>
      <c r="G42" s="21"/>
      <c r="H42" s="20"/>
      <c r="I42" s="87"/>
      <c r="J42" s="2"/>
      <c r="K42" s="2"/>
      <c r="L42" s="2"/>
      <c r="M42" s="2"/>
      <c r="N42" s="2"/>
      <c r="O42" s="2"/>
      <c r="P42" s="2"/>
    </row>
    <row r="43" spans="2:16" ht="15">
      <c r="B43" s="18">
        <v>108</v>
      </c>
      <c r="C43" s="44" t="s">
        <v>13</v>
      </c>
      <c r="D43" s="20"/>
      <c r="E43" s="20"/>
      <c r="F43" s="20"/>
      <c r="G43" s="21"/>
      <c r="H43" s="20"/>
      <c r="I43" s="87"/>
      <c r="J43" s="2"/>
      <c r="K43" s="2"/>
      <c r="L43" s="2"/>
      <c r="M43" s="2"/>
      <c r="N43" s="2"/>
      <c r="O43" s="2"/>
      <c r="P43" s="2"/>
    </row>
    <row r="44" spans="2:9" ht="15">
      <c r="B44" s="13"/>
      <c r="C44" s="24"/>
      <c r="D44" s="45"/>
      <c r="E44" s="15"/>
      <c r="F44" s="15"/>
      <c r="G44" s="16"/>
      <c r="H44" s="15"/>
      <c r="I44" s="80"/>
    </row>
    <row r="45" spans="2:10" ht="15">
      <c r="B45" s="13"/>
      <c r="C45" s="46" t="s">
        <v>50</v>
      </c>
      <c r="D45" s="52">
        <v>0.35</v>
      </c>
      <c r="E45" s="47">
        <v>6.08</v>
      </c>
      <c r="F45" s="47">
        <f>B43</f>
        <v>108</v>
      </c>
      <c r="G45" s="48">
        <f>D45*E45*F45*B42</f>
        <v>4596.48</v>
      </c>
      <c r="H45" s="49">
        <f>G45/20</f>
        <v>229.82399999999998</v>
      </c>
      <c r="I45" s="80"/>
      <c r="J45" s="88" t="s">
        <v>47</v>
      </c>
    </row>
    <row r="46" spans="2:10" ht="15">
      <c r="B46" s="13"/>
      <c r="C46" s="23" t="s">
        <v>14</v>
      </c>
      <c r="D46" s="50"/>
      <c r="E46" s="15"/>
      <c r="F46" s="15"/>
      <c r="G46" s="16"/>
      <c r="H46" s="36"/>
      <c r="I46" s="80"/>
      <c r="J46" s="88" t="s">
        <v>47</v>
      </c>
    </row>
    <row r="47" spans="2:9" ht="15">
      <c r="B47" s="13"/>
      <c r="C47" s="51" t="s">
        <v>15</v>
      </c>
      <c r="D47" s="52">
        <v>0.04</v>
      </c>
      <c r="E47" s="47">
        <v>6.08</v>
      </c>
      <c r="F47" s="47">
        <f>B43</f>
        <v>108</v>
      </c>
      <c r="G47" s="48">
        <f>D47*E47*F47*$B$42</f>
        <v>525.312</v>
      </c>
      <c r="H47" s="54">
        <f>G47/20</f>
        <v>26.2656</v>
      </c>
      <c r="I47" s="80"/>
    </row>
    <row r="48" spans="2:9" ht="15">
      <c r="B48" s="13"/>
      <c r="C48" s="59"/>
      <c r="D48" s="55"/>
      <c r="E48" s="56"/>
      <c r="F48" s="56"/>
      <c r="G48" s="57"/>
      <c r="H48" s="58"/>
      <c r="I48" s="80"/>
    </row>
    <row r="49" spans="2:9" ht="15">
      <c r="B49" s="13"/>
      <c r="C49" s="61"/>
      <c r="D49" s="45"/>
      <c r="E49" s="15"/>
      <c r="F49" s="15"/>
      <c r="G49" s="16"/>
      <c r="H49" s="15"/>
      <c r="I49" s="80"/>
    </row>
    <row r="50" spans="2:10" ht="15">
      <c r="B50" s="13"/>
      <c r="C50" s="62" t="s">
        <v>16</v>
      </c>
      <c r="D50" s="45"/>
      <c r="E50" s="15"/>
      <c r="F50" s="15"/>
      <c r="G50" s="16"/>
      <c r="H50" s="15"/>
      <c r="I50" s="80"/>
      <c r="J50" s="88" t="s">
        <v>47</v>
      </c>
    </row>
    <row r="51" spans="2:9" ht="15">
      <c r="B51" s="13"/>
      <c r="C51" s="63" t="s">
        <v>17</v>
      </c>
      <c r="D51" s="52">
        <v>2E-05</v>
      </c>
      <c r="E51" s="47">
        <v>4000</v>
      </c>
      <c r="F51" s="47">
        <f>B43</f>
        <v>108</v>
      </c>
      <c r="G51" s="53">
        <f>D51*E51*F51*$B$42</f>
        <v>172.8</v>
      </c>
      <c r="H51" s="54">
        <f>G51/B$42</f>
        <v>8.64</v>
      </c>
      <c r="I51" s="80"/>
    </row>
    <row r="52" spans="2:9" ht="15">
      <c r="B52" s="13"/>
      <c r="C52" s="59" t="s">
        <v>18</v>
      </c>
      <c r="D52" s="55">
        <v>2E-05</v>
      </c>
      <c r="E52" s="56">
        <v>1500</v>
      </c>
      <c r="F52" s="60">
        <f>B43</f>
        <v>108</v>
      </c>
      <c r="G52" s="32">
        <f>D52*E52*F52*$B$42</f>
        <v>64.80000000000001</v>
      </c>
      <c r="H52" s="28">
        <f>G52/B$42</f>
        <v>3.2400000000000007</v>
      </c>
      <c r="I52" s="80"/>
    </row>
    <row r="53" spans="2:9" ht="15">
      <c r="B53" s="13"/>
      <c r="C53" s="61"/>
      <c r="D53" s="45"/>
      <c r="E53" s="15"/>
      <c r="F53" s="15"/>
      <c r="G53" s="35">
        <f>SUM(G51:G52)</f>
        <v>237.60000000000002</v>
      </c>
      <c r="H53" s="36">
        <f>SUM(H51:H52)</f>
        <v>11.88</v>
      </c>
      <c r="I53" s="80"/>
    </row>
    <row r="54" spans="2:9" ht="15">
      <c r="B54" s="13"/>
      <c r="C54" s="24"/>
      <c r="D54" s="45"/>
      <c r="E54" s="15"/>
      <c r="F54" s="15"/>
      <c r="G54" s="16"/>
      <c r="H54" s="15"/>
      <c r="I54" s="80"/>
    </row>
    <row r="55" spans="2:10" ht="15">
      <c r="B55" s="13"/>
      <c r="C55" s="62" t="s">
        <v>19</v>
      </c>
      <c r="D55" s="15"/>
      <c r="E55" s="15"/>
      <c r="F55" s="15"/>
      <c r="G55" s="35">
        <f>0.0033*D10</f>
        <v>825</v>
      </c>
      <c r="H55" s="15"/>
      <c r="I55" s="80"/>
      <c r="J55" s="88" t="s">
        <v>47</v>
      </c>
    </row>
    <row r="56" spans="2:9" ht="15">
      <c r="B56" s="13"/>
      <c r="C56" s="62" t="s">
        <v>21</v>
      </c>
      <c r="D56" s="15"/>
      <c r="E56" s="65"/>
      <c r="F56" s="15"/>
      <c r="G56" s="35">
        <f>SUM(G45+G47+G53+G55)</f>
        <v>6184.392</v>
      </c>
      <c r="H56" s="36"/>
      <c r="I56" s="17"/>
    </row>
    <row r="57" spans="2:9" ht="15.75" thickBot="1">
      <c r="B57" s="89"/>
      <c r="C57" s="90"/>
      <c r="D57" s="91"/>
      <c r="E57" s="92"/>
      <c r="F57" s="91"/>
      <c r="G57" s="93"/>
      <c r="H57" s="91"/>
      <c r="I57" s="94"/>
    </row>
    <row r="58" spans="2:9" ht="15">
      <c r="B58" s="24"/>
      <c r="C58" s="24"/>
      <c r="D58" s="15"/>
      <c r="E58" s="65"/>
      <c r="F58" s="15"/>
      <c r="G58" s="15"/>
      <c r="H58" s="15"/>
      <c r="I58" s="24"/>
    </row>
    <row r="59" spans="2:9" ht="15">
      <c r="B59" s="24"/>
      <c r="C59" s="24"/>
      <c r="D59" s="15"/>
      <c r="E59" s="65"/>
      <c r="F59" s="15"/>
      <c r="G59" s="15"/>
      <c r="H59" s="15"/>
      <c r="I59" s="24"/>
    </row>
    <row r="60" spans="2:9" ht="15.75" thickBot="1">
      <c r="B60" s="4"/>
      <c r="C60" s="4"/>
      <c r="D60" s="5"/>
      <c r="E60" s="5"/>
      <c r="F60" s="5"/>
      <c r="G60" s="5"/>
      <c r="H60" s="5"/>
      <c r="I60" s="4"/>
    </row>
    <row r="61" spans="2:9" ht="15">
      <c r="B61" s="8"/>
      <c r="C61" s="9"/>
      <c r="D61" s="10"/>
      <c r="E61" s="10"/>
      <c r="F61" s="10"/>
      <c r="G61" s="10"/>
      <c r="H61" s="10"/>
      <c r="I61" s="12"/>
    </row>
    <row r="62" spans="2:9" ht="15">
      <c r="B62" s="13"/>
      <c r="C62" s="66" t="s">
        <v>22</v>
      </c>
      <c r="D62" s="15"/>
      <c r="E62" s="15"/>
      <c r="F62" s="15"/>
      <c r="G62" s="36">
        <f>G38+G56</f>
        <v>13526.235288888889</v>
      </c>
      <c r="H62" s="36">
        <f>G62/20</f>
        <v>676.3117644444444</v>
      </c>
      <c r="I62" s="17"/>
    </row>
    <row r="63" spans="2:9" ht="15.75" thickBot="1">
      <c r="B63" s="39"/>
      <c r="C63" s="40"/>
      <c r="D63" s="41"/>
      <c r="E63" s="41"/>
      <c r="F63" s="41"/>
      <c r="G63" s="41"/>
      <c r="H63" s="41"/>
      <c r="I63" s="42"/>
    </row>
    <row r="64" spans="2:9" ht="15">
      <c r="B64" s="4"/>
      <c r="C64" s="4"/>
      <c r="D64" s="5"/>
      <c r="E64" s="5"/>
      <c r="F64" s="5"/>
      <c r="G64" s="5"/>
      <c r="H64" s="5"/>
      <c r="I64" s="4"/>
    </row>
    <row r="65" spans="2:9" ht="15.75" thickBot="1">
      <c r="B65" s="4"/>
      <c r="C65" s="4"/>
      <c r="D65" s="5"/>
      <c r="E65" s="5"/>
      <c r="F65" s="5"/>
      <c r="G65" s="5"/>
      <c r="H65" s="5"/>
      <c r="I65" s="4"/>
    </row>
    <row r="66" spans="2:9" ht="15">
      <c r="B66" s="8"/>
      <c r="C66" s="9" t="s">
        <v>23</v>
      </c>
      <c r="D66" s="10"/>
      <c r="E66" s="10"/>
      <c r="F66" s="10"/>
      <c r="G66" s="10"/>
      <c r="H66" s="10"/>
      <c r="I66" s="12"/>
    </row>
    <row r="67" spans="2:9" ht="15">
      <c r="B67" s="13"/>
      <c r="C67" s="24" t="s">
        <v>27</v>
      </c>
      <c r="D67" s="50">
        <v>6</v>
      </c>
      <c r="E67" s="15" t="s">
        <v>32</v>
      </c>
      <c r="F67" s="15"/>
      <c r="G67" s="15"/>
      <c r="H67" s="15"/>
      <c r="I67" s="80"/>
    </row>
    <row r="68" spans="2:14" ht="15">
      <c r="B68" s="13"/>
      <c r="C68" s="24"/>
      <c r="D68" s="15"/>
      <c r="E68" s="15"/>
      <c r="F68" s="15"/>
      <c r="G68" s="15"/>
      <c r="H68" s="15"/>
      <c r="I68" s="80"/>
      <c r="N68" s="77"/>
    </row>
    <row r="69" spans="2:9" ht="15">
      <c r="B69" s="13"/>
      <c r="C69" s="24" t="s">
        <v>24</v>
      </c>
      <c r="D69" s="76">
        <v>15</v>
      </c>
      <c r="E69" s="15" t="s">
        <v>32</v>
      </c>
      <c r="F69" s="15"/>
      <c r="G69" s="15"/>
      <c r="H69" s="15"/>
      <c r="I69" s="80"/>
    </row>
    <row r="70" spans="2:9" ht="15">
      <c r="B70" s="13"/>
      <c r="C70" s="24"/>
      <c r="D70" s="50">
        <f>SUM(D67:D69)</f>
        <v>21</v>
      </c>
      <c r="E70" s="15" t="s">
        <v>32</v>
      </c>
      <c r="F70" s="15"/>
      <c r="G70" s="15"/>
      <c r="H70" s="15"/>
      <c r="I70" s="80"/>
    </row>
    <row r="71" spans="2:9" ht="15">
      <c r="B71" s="13"/>
      <c r="C71" s="24"/>
      <c r="D71" s="15"/>
      <c r="E71" s="15"/>
      <c r="F71" s="15"/>
      <c r="G71" s="15"/>
      <c r="H71" s="15"/>
      <c r="I71" s="80"/>
    </row>
    <row r="72" spans="2:9" ht="15">
      <c r="B72" s="13"/>
      <c r="C72" s="23" t="s">
        <v>31</v>
      </c>
      <c r="D72" s="15"/>
      <c r="E72" s="15"/>
      <c r="F72" s="81">
        <v>0.21</v>
      </c>
      <c r="G72" s="82">
        <f>(G62*F72)+G62</f>
        <v>16366.744699555555</v>
      </c>
      <c r="H72" s="36"/>
      <c r="I72" s="17"/>
    </row>
    <row r="73" spans="2:9" ht="15">
      <c r="B73" s="13"/>
      <c r="C73" s="24"/>
      <c r="D73" s="15"/>
      <c r="E73" s="15"/>
      <c r="F73" s="1"/>
      <c r="G73" s="1"/>
      <c r="H73" s="15"/>
      <c r="I73" s="17"/>
    </row>
    <row r="74" spans="2:9" ht="15">
      <c r="B74" s="13"/>
      <c r="C74" s="24" t="s">
        <v>25</v>
      </c>
      <c r="D74" s="15">
        <f>20*B43</f>
        <v>2160</v>
      </c>
      <c r="E74" s="15"/>
      <c r="F74" s="15"/>
      <c r="G74" s="36"/>
      <c r="H74" s="15"/>
      <c r="I74" s="17"/>
    </row>
    <row r="75" spans="2:10" ht="15">
      <c r="B75" s="13"/>
      <c r="C75" s="24" t="s">
        <v>42</v>
      </c>
      <c r="D75" s="15">
        <f>200*B43</f>
        <v>21600</v>
      </c>
      <c r="E75" s="15"/>
      <c r="F75" s="15"/>
      <c r="G75" s="1"/>
      <c r="H75" s="15"/>
      <c r="I75" s="17"/>
      <c r="J75" t="s">
        <v>41</v>
      </c>
    </row>
    <row r="76" spans="2:9" ht="15">
      <c r="B76" s="13"/>
      <c r="C76" s="75" t="s">
        <v>26</v>
      </c>
      <c r="D76" s="72"/>
      <c r="E76" s="72"/>
      <c r="F76" s="72"/>
      <c r="G76" s="82">
        <f>G72/D74</f>
        <v>7.577196620164608</v>
      </c>
      <c r="H76" s="36"/>
      <c r="I76" s="17"/>
    </row>
    <row r="77" spans="2:9" ht="15">
      <c r="B77" s="13"/>
      <c r="C77" s="24"/>
      <c r="D77" s="15"/>
      <c r="E77" s="15"/>
      <c r="F77" s="15"/>
      <c r="G77" s="36"/>
      <c r="H77" s="15"/>
      <c r="I77" s="17"/>
    </row>
    <row r="78" spans="2:9" ht="15.75" thickBot="1">
      <c r="B78" s="39"/>
      <c r="C78" s="40"/>
      <c r="D78" s="41"/>
      <c r="E78" s="41"/>
      <c r="F78" s="41"/>
      <c r="G78" s="41"/>
      <c r="H78" s="41"/>
      <c r="I78" s="42"/>
    </row>
    <row r="79" spans="2:9" ht="15">
      <c r="B79" s="4"/>
      <c r="C79" s="4"/>
      <c r="D79" s="5"/>
      <c r="E79" s="5"/>
      <c r="F79" s="5"/>
      <c r="G79" s="5"/>
      <c r="H79" s="5"/>
      <c r="I79" s="4"/>
    </row>
    <row r="80" spans="2:9" ht="15">
      <c r="B80" s="4"/>
      <c r="C80" s="4"/>
      <c r="D80" s="5"/>
      <c r="E80" s="5"/>
      <c r="F80" s="5"/>
      <c r="G80" s="5"/>
      <c r="H80" s="5"/>
      <c r="I80" s="4"/>
    </row>
    <row r="81" spans="2:8" ht="12.75">
      <c r="B81" s="78"/>
      <c r="C81" s="96" t="s">
        <v>52</v>
      </c>
      <c r="D81" s="1"/>
      <c r="E81" s="1"/>
      <c r="F81" s="1"/>
      <c r="G81" s="1"/>
      <c r="H81" s="1"/>
    </row>
    <row r="82" spans="2:8" ht="12.75">
      <c r="B82" s="78"/>
      <c r="D82" s="1"/>
      <c r="E82" s="1"/>
      <c r="F82" s="1"/>
      <c r="G82" s="1"/>
      <c r="H82" s="1"/>
    </row>
    <row r="83" spans="2:9" ht="12.75">
      <c r="B83" s="78"/>
      <c r="C83" s="119" t="s">
        <v>53</v>
      </c>
      <c r="D83" s="97" t="s">
        <v>54</v>
      </c>
      <c r="E83" s="98"/>
      <c r="F83" s="98"/>
      <c r="G83" s="98"/>
      <c r="H83" s="98"/>
      <c r="I83" s="99"/>
    </row>
    <row r="84" spans="2:9" ht="12.75">
      <c r="B84" s="78"/>
      <c r="C84" s="119"/>
      <c r="D84" s="97" t="s">
        <v>55</v>
      </c>
      <c r="E84" s="98"/>
      <c r="F84" s="98"/>
      <c r="G84" s="98"/>
      <c r="H84" s="98"/>
      <c r="I84" s="99"/>
    </row>
    <row r="85" spans="2:8" ht="12.75">
      <c r="B85" s="78"/>
      <c r="D85" s="1"/>
      <c r="E85" s="1"/>
      <c r="F85" s="1"/>
      <c r="G85" s="1"/>
      <c r="H85" s="1"/>
    </row>
    <row r="86" spans="2:9" ht="12.75">
      <c r="B86" s="78"/>
      <c r="C86" s="119" t="s">
        <v>59</v>
      </c>
      <c r="D86" s="97" t="s">
        <v>56</v>
      </c>
      <c r="E86" s="98"/>
      <c r="F86" s="98"/>
      <c r="G86" s="98"/>
      <c r="H86" s="98"/>
      <c r="I86" s="99"/>
    </row>
    <row r="87" spans="2:9" ht="12.75">
      <c r="B87" s="78"/>
      <c r="C87" s="119"/>
      <c r="D87" s="97" t="s">
        <v>57</v>
      </c>
      <c r="E87" s="98"/>
      <c r="F87" s="98"/>
      <c r="G87" s="98"/>
      <c r="H87" s="98"/>
      <c r="I87" s="99"/>
    </row>
    <row r="88" spans="2:8" ht="12.75">
      <c r="B88" s="78"/>
      <c r="D88" s="1"/>
      <c r="E88" s="1"/>
      <c r="F88" s="1"/>
      <c r="G88" s="1"/>
      <c r="H88" s="1"/>
    </row>
    <row r="89" spans="2:9" ht="12.75">
      <c r="B89" s="78"/>
      <c r="C89" s="119" t="s">
        <v>58</v>
      </c>
      <c r="D89" s="97" t="s">
        <v>60</v>
      </c>
      <c r="E89" s="97"/>
      <c r="F89" s="97"/>
      <c r="G89" s="97"/>
      <c r="H89" s="97"/>
      <c r="I89" s="100"/>
    </row>
    <row r="90" spans="2:9" ht="12.75">
      <c r="B90" s="78"/>
      <c r="C90" s="119"/>
      <c r="D90" s="116" t="s">
        <v>61</v>
      </c>
      <c r="E90" s="117"/>
      <c r="F90" s="117"/>
      <c r="G90" s="117"/>
      <c r="H90" s="117"/>
      <c r="I90" s="118"/>
    </row>
    <row r="91" spans="2:8" ht="12.75">
      <c r="B91" s="78"/>
      <c r="D91" s="1"/>
      <c r="E91" s="1"/>
      <c r="F91" s="1"/>
      <c r="G91" s="1"/>
      <c r="H91" s="1"/>
    </row>
    <row r="92" spans="2:9" ht="12.75">
      <c r="B92" s="78"/>
      <c r="C92" s="101" t="s">
        <v>62</v>
      </c>
      <c r="D92" s="113" t="s">
        <v>63</v>
      </c>
      <c r="E92" s="114"/>
      <c r="F92" s="114"/>
      <c r="G92" s="114"/>
      <c r="H92" s="114"/>
      <c r="I92" s="115"/>
    </row>
    <row r="93" spans="2:8" ht="12.75">
      <c r="B93" s="78"/>
      <c r="D93" s="1"/>
      <c r="E93" s="1"/>
      <c r="F93" s="1"/>
      <c r="G93" s="1"/>
      <c r="H93" s="1"/>
    </row>
    <row r="94" spans="2:11" ht="12.75">
      <c r="B94" s="78"/>
      <c r="C94" s="119" t="s">
        <v>64</v>
      </c>
      <c r="D94" s="98" t="s">
        <v>65</v>
      </c>
      <c r="E94" s="102"/>
      <c r="F94" s="103"/>
      <c r="G94" s="103"/>
      <c r="H94" s="103"/>
      <c r="I94" s="103"/>
      <c r="J94" s="103"/>
      <c r="K94" s="104"/>
    </row>
    <row r="95" spans="2:11" ht="12.75">
      <c r="B95" s="79"/>
      <c r="C95" s="119"/>
      <c r="D95" s="113" t="s">
        <v>66</v>
      </c>
      <c r="E95" s="114"/>
      <c r="F95" s="114"/>
      <c r="G95" s="114"/>
      <c r="H95" s="114"/>
      <c r="I95" s="114"/>
      <c r="J95" s="114"/>
      <c r="K95" s="115"/>
    </row>
    <row r="96" spans="2:11" ht="12.75">
      <c r="B96" s="79"/>
      <c r="C96" s="119"/>
      <c r="D96" s="98" t="s">
        <v>67</v>
      </c>
      <c r="E96" s="98"/>
      <c r="F96" s="98"/>
      <c r="G96" s="98"/>
      <c r="H96" s="98"/>
      <c r="I96" s="99"/>
      <c r="J96" s="99"/>
      <c r="K96" s="99"/>
    </row>
    <row r="97" spans="2:8" ht="12.75">
      <c r="B97" s="78"/>
      <c r="D97" s="1"/>
      <c r="E97" s="1"/>
      <c r="F97" s="1"/>
      <c r="G97" s="1"/>
      <c r="H97" s="1"/>
    </row>
    <row r="98" spans="3:14" ht="12.75">
      <c r="C98" s="101" t="s">
        <v>75</v>
      </c>
      <c r="D98" s="98" t="s">
        <v>72</v>
      </c>
      <c r="E98" s="98"/>
      <c r="F98" s="98"/>
      <c r="G98" s="98"/>
      <c r="H98" s="98"/>
      <c r="I98" s="99"/>
      <c r="J98" s="99"/>
      <c r="K98" s="99"/>
      <c r="L98" s="99"/>
      <c r="M98" s="99"/>
      <c r="N98" s="99"/>
    </row>
    <row r="99" spans="3:14" ht="12.75">
      <c r="C99" s="105"/>
      <c r="D99" s="106"/>
      <c r="E99" s="106"/>
      <c r="F99" s="106"/>
      <c r="G99" s="106"/>
      <c r="H99" s="106"/>
      <c r="I99" s="107"/>
      <c r="J99" s="107"/>
      <c r="K99" s="107"/>
      <c r="L99" s="107"/>
      <c r="M99" s="107"/>
      <c r="N99" s="107"/>
    </row>
    <row r="100" spans="3:14" ht="12.75">
      <c r="C100" s="101" t="s">
        <v>84</v>
      </c>
      <c r="D100" s="120" t="s">
        <v>85</v>
      </c>
      <c r="E100" s="120"/>
      <c r="F100" s="120"/>
      <c r="G100" s="120"/>
      <c r="H100" s="120"/>
      <c r="I100" s="120"/>
      <c r="J100" s="120"/>
      <c r="K100" s="107"/>
      <c r="L100" s="107"/>
      <c r="M100" s="107"/>
      <c r="N100" s="107"/>
    </row>
    <row r="101" spans="3:14" ht="12.75">
      <c r="C101" s="110"/>
      <c r="D101" s="106"/>
      <c r="E101" s="106"/>
      <c r="F101" s="106"/>
      <c r="G101" s="106"/>
      <c r="H101" s="106"/>
      <c r="I101" s="107"/>
      <c r="J101" s="107"/>
      <c r="K101" s="107"/>
      <c r="L101" s="107"/>
      <c r="M101" s="107"/>
      <c r="N101" s="107"/>
    </row>
    <row r="102" spans="3:14" ht="12.75">
      <c r="C102" s="101" t="s">
        <v>73</v>
      </c>
      <c r="D102" s="98" t="s">
        <v>74</v>
      </c>
      <c r="E102" s="98"/>
      <c r="F102" s="98"/>
      <c r="G102" s="98"/>
      <c r="H102" s="98"/>
      <c r="I102" s="99"/>
      <c r="J102" s="99"/>
      <c r="K102" s="99"/>
      <c r="L102" s="99"/>
      <c r="M102" s="99"/>
      <c r="N102" s="99"/>
    </row>
    <row r="103" spans="3:14" ht="12.75">
      <c r="C103" s="105"/>
      <c r="D103" s="106"/>
      <c r="E103" s="106"/>
      <c r="F103" s="106"/>
      <c r="G103" s="106"/>
      <c r="H103" s="106"/>
      <c r="I103" s="107"/>
      <c r="J103" s="107"/>
      <c r="K103" s="107"/>
      <c r="L103" s="107"/>
      <c r="M103" s="107"/>
      <c r="N103" s="107"/>
    </row>
    <row r="104" spans="3:10" ht="12.75">
      <c r="C104" s="101" t="s">
        <v>78</v>
      </c>
      <c r="D104" s="113" t="s">
        <v>76</v>
      </c>
      <c r="E104" s="114"/>
      <c r="F104" s="114"/>
      <c r="G104" s="114"/>
      <c r="H104" s="114"/>
      <c r="I104" s="114"/>
      <c r="J104" s="115"/>
    </row>
    <row r="105" spans="3:10" ht="12.75">
      <c r="C105" s="111" t="s">
        <v>77</v>
      </c>
      <c r="D105" s="113" t="s">
        <v>79</v>
      </c>
      <c r="E105" s="114"/>
      <c r="F105" s="114"/>
      <c r="G105" s="114"/>
      <c r="H105" s="114"/>
      <c r="I105" s="114"/>
      <c r="J105" s="115"/>
    </row>
    <row r="106" spans="3:10" ht="12.75">
      <c r="C106" s="108"/>
      <c r="D106" s="109"/>
      <c r="E106" s="109"/>
      <c r="F106" s="109"/>
      <c r="G106" s="109"/>
      <c r="H106" s="109"/>
      <c r="I106" s="109"/>
      <c r="J106" s="109"/>
    </row>
    <row r="107" spans="3:10" ht="12.75">
      <c r="C107" s="112"/>
      <c r="D107" s="113" t="s">
        <v>80</v>
      </c>
      <c r="E107" s="114"/>
      <c r="F107" s="114"/>
      <c r="G107" s="114"/>
      <c r="H107" s="114"/>
      <c r="I107" s="114"/>
      <c r="J107" s="115"/>
    </row>
    <row r="108" spans="3:10" ht="12.75">
      <c r="C108" s="108"/>
      <c r="D108" s="109"/>
      <c r="E108" s="109"/>
      <c r="F108" s="109"/>
      <c r="G108" s="109"/>
      <c r="H108" s="109"/>
      <c r="I108" s="109"/>
      <c r="J108" s="109"/>
    </row>
    <row r="109" spans="3:10" ht="12.75">
      <c r="C109" s="122" t="s">
        <v>81</v>
      </c>
      <c r="D109" s="113" t="s">
        <v>82</v>
      </c>
      <c r="E109" s="114"/>
      <c r="F109" s="114"/>
      <c r="G109" s="114"/>
      <c r="H109" s="114"/>
      <c r="I109" s="114"/>
      <c r="J109" s="115"/>
    </row>
    <row r="110" spans="3:10" ht="12.75">
      <c r="C110" s="122"/>
      <c r="D110" s="113" t="s">
        <v>83</v>
      </c>
      <c r="E110" s="114"/>
      <c r="F110" s="114"/>
      <c r="G110" s="114"/>
      <c r="H110" s="114"/>
      <c r="I110" s="114"/>
      <c r="J110" s="115"/>
    </row>
  </sheetData>
  <sheetProtection/>
  <mergeCells count="15">
    <mergeCell ref="B5:I5"/>
    <mergeCell ref="C83:C84"/>
    <mergeCell ref="C86:C87"/>
    <mergeCell ref="C89:C90"/>
    <mergeCell ref="D90:I90"/>
    <mergeCell ref="D92:I92"/>
    <mergeCell ref="C94:C96"/>
    <mergeCell ref="D95:K95"/>
    <mergeCell ref="D100:J100"/>
    <mergeCell ref="D104:J104"/>
    <mergeCell ref="D105:J105"/>
    <mergeCell ref="D107:J107"/>
    <mergeCell ref="C109:C110"/>
    <mergeCell ref="D109:J109"/>
    <mergeCell ref="D110:J110"/>
  </mergeCells>
  <hyperlinks>
    <hyperlink ref="D90" r:id="rId1" display="https://www.sefanet.pr.gov.br/dados/SEFADOCUMENTOS/101202100135.pdf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2022-08-10T12:13:30Z</cp:lastPrinted>
  <dcterms:created xsi:type="dcterms:W3CDTF">2018-01-29T18:21:25Z</dcterms:created>
  <dcterms:modified xsi:type="dcterms:W3CDTF">2023-01-09T18:24:06Z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