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2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<sst xmlns="http://schemas.openxmlformats.org/spreadsheetml/2006/main" count="90" uniqueCount="78">
  <si>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</si>
  <si>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</si>
  <si>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</si>
  <si>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</si>
  <si>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</si>
  <si>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</si>
  <si>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</si>
  <si>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</si>
  <si>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</si>
  <si>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</si>
  <si>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</si>
  <si>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</si>
  <si>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</si>
  <si>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</si>
  <si>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</si>
  <si>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</si>
  <si>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</si>
  <si>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</si>
  <si>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</si>
  <si>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</si>
  <si>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</si>
  <si>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</si>
  <si>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</si>
  <si>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</si>
  <si>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</si>
  <si>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</si>
  <si>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</si>
  <si>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</si>
  <si>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</si>
  <si>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</si>
  <si>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</si>
  <si>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</si>
  <si>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</si>
  <si>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</si>
  <si>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</si>
  <si>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</si>
  <si>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</si>
  <si>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</si>
  <si>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</si>
  <si>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</si>
  <si>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</si>
  <si>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</si>
  <si>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</si>
  <si>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</si>
  <si>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</si>
  <si>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</si>
  <si>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</si>
  <si>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</si>
  <si>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</si>
  <si>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</si>
  <si>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</si>
  <si>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</si>
  <si>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</si>
  <si>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</si>
  <si>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</si>
  <si>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</si>
  <si>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</si>
  <si>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</si>
  <si>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</si>
  <si>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</si>
  <si>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</si>
  <si>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</si>
  <si>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</si>
  <si>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</si>
  <si>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</si>
  <si>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</si>
  <si>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</si>
  <si>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</si>
  <si>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</si>
  <si>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</si>
  <si>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</si>
  <si>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</si>
  <si>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</si>
  <si>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</si>
  <si>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</si>
  <si>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SINFRETIBA PR001496/2020</t>
  </si>
  <si>
    <t>QUILOMETRAGEM EM 200 DIAS</t>
  </si>
  <si>
    <t>Lote 01 ÔNIBUS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</si>
</sst>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1">
      <selection activeCell="H28" sqref="H28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77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135000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108000</v>
      </c>
      <c r="E17" s="27"/>
      <c r="F17" s="27">
        <f>D16-D17</f>
        <v>27000</v>
      </c>
      <c r="G17" s="28">
        <f>F17/12</f>
        <v>2250</v>
      </c>
      <c r="H17" s="29">
        <f>G17/20</f>
        <v>112.5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135000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16200</v>
      </c>
      <c r="G21" s="28">
        <f>F21/12</f>
        <v>1350</v>
      </c>
      <c r="H21" s="29">
        <f>G21/B$34</f>
        <v>67.5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44761.26</v>
      </c>
      <c r="G29" s="28">
        <f>G17+G21+G27</f>
        <v>3730.105</v>
      </c>
      <c r="H29" s="40">
        <f>H17+H21+H27</f>
        <v>186.50525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110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110</v>
      </c>
      <c r="G37" s="51">
        <f>D37*E37*F37*B34</f>
        <v>3519.8239999999996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/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110</v>
      </c>
      <c r="G39" s="56">
        <f>D39*E39*F39*$B$34</f>
        <v>69.08</v>
      </c>
      <c r="H39" s="57">
        <f>G39/B$34</f>
        <v>3.4539999999999997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110</v>
      </c>
      <c r="G40" s="61">
        <f>D40*E40*F40*$B$34</f>
        <v>8.118</v>
      </c>
      <c r="H40" s="62">
        <f>G40/B$34</f>
        <v>0.40590000000000004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110</v>
      </c>
      <c r="G42" s="61">
        <f>D42*E42*F42*$B$34</f>
        <v>5.5</v>
      </c>
      <c r="H42" s="62">
        <f>G42/B$34</f>
        <v>0.275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110</v>
      </c>
      <c r="G43" s="33">
        <f>D43*E43*F43*$B$34</f>
        <v>24.0372</v>
      </c>
      <c r="H43" s="29">
        <f>G43/B$34</f>
        <v>1.20186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106.73519999999999</v>
      </c>
      <c r="H44" s="38">
        <f>SUM(H39:H43)</f>
        <v>5.33676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110</v>
      </c>
      <c r="G47" s="56">
        <f>D47*E47*F47*$B$34</f>
        <v>3520</v>
      </c>
      <c r="H47" s="57">
        <f>G47/B$34</f>
        <v>176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110</v>
      </c>
      <c r="G50" s="33">
        <f>D50*E50*F50*$B$34</f>
        <v>440</v>
      </c>
      <c r="H50" s="29">
        <f>G50/B$34</f>
        <v>22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3960</v>
      </c>
      <c r="H51" s="38">
        <f>SUM(H47:H50)</f>
        <v>198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(G58/12)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/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(G66*8%)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75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15180.867699999999</v>
      </c>
      <c r="H77" s="38">
        <f>H29+H37+H44+H51+H55+H75</f>
        <v>764.4720100000001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19560.9727</v>
      </c>
      <c r="H87" s="38">
        <f>H77+H82</f>
        <v>796.9720100000001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23286.872261904762</v>
      </c>
      <c r="H97" s="38"/>
      <c r="I97" s="18"/>
    </row>
    <row r="98" spans="2:9" ht="15">
      <c r="B98" s="14"/>
      <c r="C98" s="25"/>
      <c r="D98" s="16"/>
      <c r="E98" s="16"/>
      <c r="F98" s="16"/>
      <c r="G98" s="38"/>
      <c r="H98" s="16"/>
      <c r="I98" s="18"/>
    </row>
    <row r="99" spans="2:9" ht="15">
      <c r="B99" s="14"/>
      <c r="C99" s="25" t="s">
        <v>33</v>
      </c>
      <c r="D99" s="16">
        <f>20*B35</f>
        <v>2200</v>
      </c>
      <c r="E99" s="16"/>
      <c r="F99" s="16"/>
      <c r="G99" s="38"/>
      <c r="H99" s="16"/>
      <c r="I99" s="18"/>
    </row>
    <row r="100" spans="2:10" ht="15">
      <c r="B100" s="14"/>
      <c r="C100" s="25" t="s">
        <v>76</v>
      </c>
      <c r="D100" s="16">
        <f>200*B35</f>
        <v>22000</v>
      </c>
      <c r="E100" s="16"/>
      <c r="F100" s="16"/>
      <c r="G100" s="38"/>
      <c r="H100" s="16"/>
      <c r="I100" s="18"/>
      <c r="J100" t="s">
        <v>56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10.584941937229438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66</v>
      </c>
    </row>
    <row r="107" ht="12.75">
      <c r="B107" s="89"/>
    </row>
    <row r="108" ht="12.75">
      <c r="B108" s="89" t="s">
        <v>67</v>
      </c>
    </row>
    <row r="109" ht="12.75">
      <c r="B109" s="89" t="s">
        <v>68</v>
      </c>
    </row>
    <row r="110" ht="12.75">
      <c r="B110" s="89" t="s">
        <v>69</v>
      </c>
    </row>
    <row r="111" ht="12.75">
      <c r="B111" s="89"/>
    </row>
    <row r="112" ht="12.75">
      <c r="B112" s="89" t="s">
        <v>70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71</v>
      </c>
    </row>
    <row r="117" ht="12.75">
      <c r="B117" s="89" t="s">
        <v>72</v>
      </c>
    </row>
    <row r="118" ht="12.75">
      <c r="B118" s="89"/>
    </row>
    <row r="119" ht="12.75">
      <c r="B119" s="89" t="s">
        <v>73</v>
      </c>
    </row>
    <row r="120" ht="12.75">
      <c r="B120" s="90"/>
    </row>
    <row r="121" ht="12.75">
      <c r="B121" s="90"/>
    </row>
    <row r="122" ht="12.75">
      <c r="B122" s="89" t="s">
        <v>74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65</v>
      </c>
      <c r="B1" s="86" t="s">
        <v>57</v>
      </c>
    </row>
    <row r="2" spans="1:2" ht="51" customHeight="1" thickBot="1">
      <c r="A2" s="87">
        <v>1</v>
      </c>
      <c r="B2" s="88" t="s">
        <v>58</v>
      </c>
    </row>
    <row r="3" spans="1:2" ht="57" thickBot="1">
      <c r="A3" s="87">
        <v>2</v>
      </c>
      <c r="B3" s="88" t="s">
        <v>59</v>
      </c>
    </row>
    <row r="4" spans="1:2" ht="45.75" thickBot="1">
      <c r="A4" s="87">
        <v>3</v>
      </c>
      <c r="B4" s="88" t="s">
        <v>60</v>
      </c>
    </row>
    <row r="5" spans="1:2" ht="34.5" thickBot="1">
      <c r="A5" s="87">
        <v>4</v>
      </c>
      <c r="B5" s="88" t="s">
        <v>61</v>
      </c>
    </row>
    <row r="6" spans="1:2" ht="57" thickBot="1">
      <c r="A6" s="87">
        <v>5</v>
      </c>
      <c r="B6" s="88" t="s">
        <v>62</v>
      </c>
    </row>
    <row r="7" spans="1:2" ht="45.75" thickBot="1">
      <c r="A7" s="87">
        <v>6</v>
      </c>
      <c r="B7" s="88" t="s">
        <v>63</v>
      </c>
    </row>
    <row r="8" spans="1:2" ht="34.5" thickBot="1">
      <c r="A8" s="87">
        <v>7</v>
      </c>
      <c r="B8" s="8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2022-02-04T12:16:32Z</cp:lastPrinted>
  <dcterms:created xsi:type="dcterms:W3CDTF">2018-01-29T18:21:25Z</dcterms:created>
  <dcterms:modified xsi:type="dcterms:W3CDTF">2022-02-04T12:17:27Z</dcterms:modified>
  <cp:category/>
  <cp:version/>
  <cp:contentType/>
  <cp:contentStatus/>
</cp:coreProperties>
</file>